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4376" windowHeight="12300" tabRatio="782" activeTab="2"/>
  </bookViews>
  <sheets>
    <sheet name="Таблица 1" sheetId="3" r:id="rId1"/>
    <sheet name="Таблица 2" sheetId="1" r:id="rId2"/>
    <sheet name="Таблица 3" sheetId="4" r:id="rId3"/>
    <sheet name="Лист1" sheetId="6" state="hidden" r:id="rId4"/>
  </sheets>
  <definedNames>
    <definedName name="_xlnm._FilterDatabase" localSheetId="0" hidden="1">'Таблица 1'!$A$14:$W$54</definedName>
    <definedName name="_xlnm._FilterDatabase" localSheetId="1" hidden="1">'Таблица 2'!$A$5:$O$82</definedName>
    <definedName name="_xlnm.Print_Area" localSheetId="0">'Таблица 1'!$A$1:$W$62</definedName>
  </definedNames>
  <calcPr calcId="125725"/>
  <pivotCaches>
    <pivotCache cacheId="0" r:id="rId5"/>
  </pivotCaches>
</workbook>
</file>

<file path=xl/calcChain.xml><?xml version="1.0" encoding="utf-8"?>
<calcChain xmlns="http://schemas.openxmlformats.org/spreadsheetml/2006/main">
  <c r="N13" i="1"/>
  <c r="L22"/>
  <c r="L13"/>
  <c r="M13"/>
  <c r="R40" i="3" l="1"/>
  <c r="R53"/>
  <c r="L72" i="1"/>
  <c r="L53" i="3" l="1"/>
  <c r="S31"/>
  <c r="T31"/>
  <c r="U31"/>
  <c r="V31"/>
  <c r="N31"/>
  <c r="M31"/>
  <c r="L31"/>
  <c r="R31"/>
  <c r="R30"/>
  <c r="V30"/>
  <c r="N22" i="1"/>
  <c r="M22"/>
  <c r="M21"/>
  <c r="O22" l="1"/>
  <c r="H19" i="4" l="1"/>
  <c r="S53" i="3"/>
  <c r="T53"/>
  <c r="U53"/>
  <c r="S22"/>
  <c r="S54" s="1"/>
  <c r="T22"/>
  <c r="U22"/>
  <c r="M53"/>
  <c r="N53"/>
  <c r="M22"/>
  <c r="N22"/>
  <c r="L22"/>
  <c r="O13" i="1"/>
  <c r="M29"/>
  <c r="N29" s="1"/>
  <c r="M28"/>
  <c r="N28" s="1"/>
  <c r="L28" s="1"/>
  <c r="M27"/>
  <c r="M71"/>
  <c r="M70"/>
  <c r="N70" s="1"/>
  <c r="M69"/>
  <c r="N69" s="1"/>
  <c r="M68"/>
  <c r="M67"/>
  <c r="N67" s="1"/>
  <c r="L67" s="1"/>
  <c r="M66"/>
  <c r="N66" s="1"/>
  <c r="M65"/>
  <c r="N65" s="1"/>
  <c r="L65" s="1"/>
  <c r="M64"/>
  <c r="M63"/>
  <c r="N63" s="1"/>
  <c r="M62"/>
  <c r="N62" s="1"/>
  <c r="M61"/>
  <c r="N61" s="1"/>
  <c r="L61" s="1"/>
  <c r="M60"/>
  <c r="M59"/>
  <c r="M58"/>
  <c r="N58" s="1"/>
  <c r="M57"/>
  <c r="N57" s="1"/>
  <c r="L57" s="1"/>
  <c r="M25"/>
  <c r="M24"/>
  <c r="M56"/>
  <c r="N56" s="1"/>
  <c r="M55"/>
  <c r="N55" s="1"/>
  <c r="L55" s="1"/>
  <c r="M54"/>
  <c r="M53"/>
  <c r="N53" s="1"/>
  <c r="L53" s="1"/>
  <c r="M52"/>
  <c r="N52" s="1"/>
  <c r="M51"/>
  <c r="N51" s="1"/>
  <c r="L51" s="1"/>
  <c r="M50"/>
  <c r="M49"/>
  <c r="N49" s="1"/>
  <c r="L49" s="1"/>
  <c r="M48"/>
  <c r="N48" s="1"/>
  <c r="M47"/>
  <c r="N47" s="1"/>
  <c r="L47" s="1"/>
  <c r="M46"/>
  <c r="M45"/>
  <c r="N45" s="1"/>
  <c r="M44"/>
  <c r="N44" s="1"/>
  <c r="L44" s="1"/>
  <c r="M43"/>
  <c r="M42"/>
  <c r="M41"/>
  <c r="N41" s="1"/>
  <c r="M40"/>
  <c r="N40" s="1"/>
  <c r="L40" s="1"/>
  <c r="M39"/>
  <c r="M38"/>
  <c r="N38" s="1"/>
  <c r="L38" s="1"/>
  <c r="M37"/>
  <c r="N37" s="1"/>
  <c r="M36"/>
  <c r="N36" s="1"/>
  <c r="L36" s="1"/>
  <c r="M35"/>
  <c r="M34"/>
  <c r="N34" s="1"/>
  <c r="L34" s="1"/>
  <c r="M33"/>
  <c r="N33" s="1"/>
  <c r="M32"/>
  <c r="N32" s="1"/>
  <c r="L32" s="1"/>
  <c r="M31"/>
  <c r="M30"/>
  <c r="M26"/>
  <c r="N26" s="1"/>
  <c r="M20"/>
  <c r="N20" s="1"/>
  <c r="L20" s="1"/>
  <c r="M23"/>
  <c r="M19"/>
  <c r="M18"/>
  <c r="N18" s="1"/>
  <c r="M17"/>
  <c r="N17" s="1"/>
  <c r="L17" s="1"/>
  <c r="M16"/>
  <c r="M15"/>
  <c r="N15" s="1"/>
  <c r="L15" s="1"/>
  <c r="M14"/>
  <c r="M12"/>
  <c r="N12" s="1"/>
  <c r="L12" s="1"/>
  <c r="R21" i="3" s="1"/>
  <c r="M11" i="1"/>
  <c r="M10"/>
  <c r="N10" s="1"/>
  <c r="L10" s="1"/>
  <c r="R19" i="3" s="1"/>
  <c r="M9" i="1"/>
  <c r="N9" s="1"/>
  <c r="M8"/>
  <c r="N8" s="1"/>
  <c r="L8" s="1"/>
  <c r="R17" i="3" s="1"/>
  <c r="M7" i="1"/>
  <c r="M6"/>
  <c r="N6" s="1"/>
  <c r="L6" s="1"/>
  <c r="R15" i="3" s="1"/>
  <c r="M72" i="1" l="1"/>
  <c r="N14"/>
  <c r="L14" s="1"/>
  <c r="M54" i="3"/>
  <c r="T54"/>
  <c r="N54"/>
  <c r="U54"/>
  <c r="L54"/>
  <c r="N46" i="1"/>
  <c r="L46" s="1"/>
  <c r="N30"/>
  <c r="N59"/>
  <c r="L59" s="1"/>
  <c r="N42"/>
  <c r="L42" s="1"/>
  <c r="N19"/>
  <c r="L19" s="1"/>
  <c r="N24"/>
  <c r="L24" s="1"/>
  <c r="N71"/>
  <c r="N7"/>
  <c r="L7" s="1"/>
  <c r="R16" i="3" s="1"/>
  <c r="L9" i="1"/>
  <c r="R18" i="3" s="1"/>
  <c r="N11" i="1"/>
  <c r="L11" s="1"/>
  <c r="R20" i="3" s="1"/>
  <c r="N16" i="1"/>
  <c r="L16" s="1"/>
  <c r="L18"/>
  <c r="N23"/>
  <c r="L26"/>
  <c r="R52" i="3" s="1"/>
  <c r="N31" i="1"/>
  <c r="L31" s="1"/>
  <c r="L33"/>
  <c r="N35"/>
  <c r="L35" s="1"/>
  <c r="L37"/>
  <c r="N39"/>
  <c r="L39" s="1"/>
  <c r="L41"/>
  <c r="N43"/>
  <c r="L43" s="1"/>
  <c r="L45"/>
  <c r="N21"/>
  <c r="L21" s="1"/>
  <c r="L48"/>
  <c r="N50"/>
  <c r="L50" s="1"/>
  <c r="L52"/>
  <c r="N54"/>
  <c r="L54" s="1"/>
  <c r="L56"/>
  <c r="N25"/>
  <c r="L25" s="1"/>
  <c r="L58"/>
  <c r="N60"/>
  <c r="L60" s="1"/>
  <c r="L62"/>
  <c r="N64"/>
  <c r="L64" s="1"/>
  <c r="L66"/>
  <c r="N68"/>
  <c r="L68" s="1"/>
  <c r="N27"/>
  <c r="L27" s="1"/>
  <c r="L29"/>
  <c r="L23" l="1"/>
  <c r="N72"/>
  <c r="L30"/>
  <c r="A3" i="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R45" i="3" l="1"/>
  <c r="D16" i="4"/>
  <c r="D17" l="1"/>
  <c r="I16" l="1"/>
  <c r="D18" l="1"/>
  <c r="D19" s="1"/>
  <c r="A2" i="6" l="1"/>
  <c r="R50" i="3" l="1"/>
  <c r="V50" s="1"/>
  <c r="R46"/>
  <c r="V46" s="1"/>
  <c r="R42"/>
  <c r="V42" s="1"/>
  <c r="R38"/>
  <c r="V38" s="1"/>
  <c r="R34"/>
  <c r="V34" s="1"/>
  <c r="R27"/>
  <c r="V27" s="1"/>
  <c r="R23"/>
  <c r="V19"/>
  <c r="R49"/>
  <c r="V49" s="1"/>
  <c r="V45"/>
  <c r="R41"/>
  <c r="V41" s="1"/>
  <c r="R37"/>
  <c r="V37" s="1"/>
  <c r="R33"/>
  <c r="V33" s="1"/>
  <c r="R29"/>
  <c r="V29" s="1"/>
  <c r="R26"/>
  <c r="V26" s="1"/>
  <c r="V16"/>
  <c r="V20"/>
  <c r="V52"/>
  <c r="R48"/>
  <c r="V48" s="1"/>
  <c r="R44"/>
  <c r="V44" s="1"/>
  <c r="R36"/>
  <c r="V36" s="1"/>
  <c r="R32"/>
  <c r="R25"/>
  <c r="V25" s="1"/>
  <c r="V21"/>
  <c r="R51"/>
  <c r="V51" s="1"/>
  <c r="R39"/>
  <c r="V39" s="1"/>
  <c r="R35"/>
  <c r="V35" s="1"/>
  <c r="R24"/>
  <c r="V24" s="1"/>
  <c r="V40"/>
  <c r="V17"/>
  <c r="R47"/>
  <c r="V47" s="1"/>
  <c r="R43"/>
  <c r="V43" s="1"/>
  <c r="R28"/>
  <c r="V28" s="1"/>
  <c r="V18"/>
  <c r="I18" i="4"/>
  <c r="E19"/>
  <c r="F19"/>
  <c r="G19"/>
  <c r="J19"/>
  <c r="K19"/>
  <c r="L19"/>
  <c r="R22" i="3" l="1"/>
  <c r="V15"/>
  <c r="V22" s="1"/>
  <c r="V32"/>
  <c r="V53" s="1"/>
  <c r="V23"/>
  <c r="M17" i="4"/>
  <c r="N17" s="1"/>
  <c r="I19"/>
  <c r="R54" i="3" l="1"/>
  <c r="V54"/>
  <c r="M16" i="4" l="1"/>
  <c r="N16" l="1"/>
  <c r="M18" l="1"/>
  <c r="N18" l="1"/>
  <c r="N19" s="1"/>
  <c r="M19"/>
  <c r="M73" i="1"/>
  <c r="N73"/>
  <c r="O63"/>
  <c r="L63"/>
  <c r="O70" l="1"/>
  <c r="L70" s="1"/>
  <c r="O69"/>
  <c r="O71" s="1"/>
  <c r="L71" s="1"/>
  <c r="O72" l="1"/>
  <c r="O73" s="1"/>
  <c r="L69"/>
  <c r="L73" l="1"/>
</calcChain>
</file>

<file path=xl/sharedStrings.xml><?xml version="1.0" encoding="utf-8"?>
<sst xmlns="http://schemas.openxmlformats.org/spreadsheetml/2006/main" count="592" uniqueCount="104">
  <si>
    <t>Адрес МКД</t>
  </si>
  <si>
    <t>Наименование муниципального образвания</t>
  </si>
  <si>
    <t>Год проведения работ</t>
  </si>
  <si>
    <t>Всего</t>
  </si>
  <si>
    <t>Вид работ</t>
  </si>
  <si>
    <t>Реестр многоквартирных домов по видам работ по капитальному реомнту, установленных частью 1 статьи 166 Жилищного кодекса Российской Федерации,
 а также нормативно-правовым актом субъекта Российской Федерации</t>
  </si>
  <si>
    <t>Наименование муниципального образования</t>
  </si>
  <si>
    <t>Общая площадь МКД</t>
  </si>
  <si>
    <t>Включен в реестр ОКН
да/нет</t>
  </si>
  <si>
    <t>Включен в перечень выявленных ОКН 
да/нет</t>
  </si>
  <si>
    <t>Предмет охраны ОКН определен 
да/нет</t>
  </si>
  <si>
    <t>колличес-
тво жителей</t>
  </si>
  <si>
    <t>колличес-тво этажей</t>
  </si>
  <si>
    <t>Сведения об объектах культурного наследия (ОКН)</t>
  </si>
  <si>
    <t>Таблица 1</t>
  </si>
  <si>
    <t>Перечень многоквартирных домов которые подлежат капитальному ремонту</t>
  </si>
  <si>
    <t>Плановая дата завершения работ</t>
  </si>
  <si>
    <t>Стоимость капитального ремонта всего</t>
  </si>
  <si>
    <t>за счет средств Фонда</t>
  </si>
  <si>
    <t>за счет средств бюджета субъекта Российской Федерации</t>
  </si>
  <si>
    <t>за счет средств местного бюджета</t>
  </si>
  <si>
    <t>за счет средств собственников помещений в МКД</t>
  </si>
  <si>
    <t>всего:</t>
  </si>
  <si>
    <t>количество подъездов</t>
  </si>
  <si>
    <t>Таблица 3</t>
  </si>
  <si>
    <t>Планируемые показатели выполнения работ по капитальному ремонту многоквартирных домов</t>
  </si>
  <si>
    <t>№ п/п</t>
  </si>
  <si>
    <t>Год</t>
  </si>
  <si>
    <t>Общая площадь МКД, всего</t>
  </si>
  <si>
    <t>Количество МКД</t>
  </si>
  <si>
    <t>Стоимость капитального ремонта</t>
  </si>
  <si>
    <t>I квартал</t>
  </si>
  <si>
    <t>II квартал</t>
  </si>
  <si>
    <t>III квартал</t>
  </si>
  <si>
    <t>IV квартал</t>
  </si>
  <si>
    <t>кв.м.</t>
  </si>
  <si>
    <t>руб.</t>
  </si>
  <si>
    <t xml:space="preserve">ед. </t>
  </si>
  <si>
    <t>Год ввода в эксплуата-цию</t>
  </si>
  <si>
    <t>Общий итог</t>
  </si>
  <si>
    <t xml:space="preserve">№ п/п
</t>
  </si>
  <si>
    <t>(пусто)</t>
  </si>
  <si>
    <t>код МКД*</t>
  </si>
  <si>
    <t>Стоимость всего (руб.)</t>
  </si>
  <si>
    <t>Стоимость строительного контроля (руб.)</t>
  </si>
  <si>
    <t>в том числе жилых помещений, находящихся в собственности граждан</t>
  </si>
  <si>
    <t>Площадь помещений МКД:</t>
  </si>
  <si>
    <t>Код МКД*</t>
  </si>
  <si>
    <t>Способ формирования фонда капитального ремонта **</t>
  </si>
  <si>
    <t>код конструк-
тивного элемента***</t>
  </si>
  <si>
    <t>Таблица 2</t>
  </si>
  <si>
    <t>Еденица измерения (кв.м./
п.м./ед.)</t>
  </si>
  <si>
    <t>Стоимость разработки проектной документации 
(руб.) ****</t>
  </si>
  <si>
    <t>Стоимость 
СМР (руб.)</t>
  </si>
  <si>
    <t>Объем конструк-
тивного элемента</t>
  </si>
  <si>
    <t xml:space="preserve">Размер предельной стоимости услуг и (или) работ по капитальному ремонту общего имущетсва в соответствии с нормативно-правовым актом Правительства Ставропольского края </t>
  </si>
  <si>
    <t>Апанасенковский муниципальный округ</t>
  </si>
  <si>
    <t>с. Дивное, ул. Вокзальная, д. 21</t>
  </si>
  <si>
    <t>с. Дивное, ул. Вокзальная, д. 23</t>
  </si>
  <si>
    <t>нет</t>
  </si>
  <si>
    <t>с. Дивное, ул. Советская, д. 81</t>
  </si>
  <si>
    <t>с. Дивное, ул. Чкалова, д. 41</t>
  </si>
  <si>
    <t>-</t>
  </si>
  <si>
    <t>ремонт крыши</t>
  </si>
  <si>
    <t>ремонт фасада</t>
  </si>
  <si>
    <t>ремонт фундамента</t>
  </si>
  <si>
    <t>с. Дивное, ул. Чкалова, д. 39</t>
  </si>
  <si>
    <t>с. Дивное, ул. Советская, д. 24</t>
  </si>
  <si>
    <t>с. Дивное, ул. Советская, д. 71</t>
  </si>
  <si>
    <t>с. Дивное, ул. Советская, д. 73</t>
  </si>
  <si>
    <t>с. Дивное, ул. Советская, д. 83</t>
  </si>
  <si>
    <t xml:space="preserve"> -</t>
  </si>
  <si>
    <t>с. Дивное, ул. Чехова, д. 65</t>
  </si>
  <si>
    <t>с. Дивное, ул. Чехова, д. 67</t>
  </si>
  <si>
    <t>с. Дивное, ул. Железнодорожная, д. 10</t>
  </si>
  <si>
    <t>Год последнего капитального ремонта</t>
  </si>
  <si>
    <t>с. Дивное, ул. Советская, д. 79</t>
  </si>
  <si>
    <t>п.м.</t>
  </si>
  <si>
    <t>ремонт подвального помещения</t>
  </si>
  <si>
    <t>Итого Апанасенковский муниципальный округ</t>
  </si>
  <si>
    <t>Муниципальный краткосрочный план реализации региональной программы Капитального ремонта общего имущества многоквартирных домов,</t>
  </si>
  <si>
    <t>УТВЕРЖДЕН</t>
  </si>
  <si>
    <t>постановлением администрации</t>
  </si>
  <si>
    <t>Апанасенковского муниципального</t>
  </si>
  <si>
    <t>Названия строк</t>
  </si>
  <si>
    <t>Сумма по полю Стоимость всего (руб.)</t>
  </si>
  <si>
    <t>ремонт внутридомовой инженерной системы водоотведения</t>
  </si>
  <si>
    <t>ремонт внутридомовой инженерной системы электроснабжения</t>
  </si>
  <si>
    <t>ремонт внутридомовой инженерной системы холодного водоснабжения</t>
  </si>
  <si>
    <t>с. Дивное, ул. Чехова, д. 2</t>
  </si>
  <si>
    <t>с. Дивное, ул. Чехова, д. 42</t>
  </si>
  <si>
    <t>Итого 2026 год</t>
  </si>
  <si>
    <t>Итого 2027 год</t>
  </si>
  <si>
    <t>с. Дивное, ул. Чехова, д. 46</t>
  </si>
  <si>
    <t>Итого 2028 год</t>
  </si>
  <si>
    <t>с. Дивное, ул. Советская, д. 40</t>
  </si>
  <si>
    <t>с. Дивное, ул. Советская, д. 42</t>
  </si>
  <si>
    <t>с. Дивное, ул. Советская, д. 67</t>
  </si>
  <si>
    <t>с. Дивное, ул. Советская, д. 69</t>
  </si>
  <si>
    <t>с. Дивное, ул. Чехова, д. 64</t>
  </si>
  <si>
    <t>расположенных на территории Апанасенковского муниципального округа Ставропольского края на 2026 – 2028 годы</t>
  </si>
  <si>
    <t>с. Дивное, пер. Лермонтова, д. 35</t>
  </si>
  <si>
    <t xml:space="preserve">округа Ставропольского края                                                               от 22 июля 2026 г. № 525-п                                                                                 </t>
  </si>
  <si>
    <t>_____________________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</si>
</sst>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00000000"/>
  </numFmts>
  <fonts count="22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</cellStyleXfs>
  <cellXfs count="150">
    <xf numFmtId="0" fontId="0" fillId="0" borderId="0" xfId="0"/>
    <xf numFmtId="0" fontId="8" fillId="0" borderId="0" xfId="1" applyFont="1"/>
    <xf numFmtId="4" fontId="8" fillId="0" borderId="0" xfId="1" applyNumberFormat="1" applyFont="1"/>
    <xf numFmtId="0" fontId="9" fillId="0" borderId="0" xfId="0" applyFont="1"/>
    <xf numFmtId="4" fontId="9" fillId="0" borderId="0" xfId="1" applyNumberFormat="1" applyFont="1" applyAlignment="1">
      <alignment horizontal="center"/>
    </xf>
    <xf numFmtId="0" fontId="9" fillId="0" borderId="0" xfId="1" applyFont="1"/>
    <xf numFmtId="4" fontId="9" fillId="0" borderId="0" xfId="1" applyNumberFormat="1" applyFont="1"/>
    <xf numFmtId="4" fontId="9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0" fillId="0" borderId="0" xfId="0" pivotButton="1"/>
    <xf numFmtId="0" fontId="9" fillId="0" borderId="1" xfId="0" applyFont="1" applyBorder="1"/>
    <xf numFmtId="4" fontId="9" fillId="0" borderId="1" xfId="0" applyNumberFormat="1" applyFont="1" applyBorder="1"/>
    <xf numFmtId="0" fontId="0" fillId="0" borderId="0" xfId="0" applyNumberFormat="1"/>
    <xf numFmtId="0" fontId="11" fillId="0" borderId="1" xfId="0" applyFont="1" applyFill="1" applyBorder="1" applyAlignment="1">
      <alignment horizontal="left"/>
    </xf>
    <xf numFmtId="2" fontId="11" fillId="0" borderId="1" xfId="0" applyNumberFormat="1" applyFont="1" applyFill="1" applyBorder="1" applyAlignment="1">
      <alignment horizontal="center"/>
    </xf>
    <xf numFmtId="2" fontId="10" fillId="0" borderId="1" xfId="0" applyNumberFormat="1" applyFont="1" applyFill="1" applyBorder="1"/>
    <xf numFmtId="0" fontId="7" fillId="0" borderId="0" xfId="0" applyFont="1" applyFill="1"/>
    <xf numFmtId="0" fontId="11" fillId="0" borderId="0" xfId="0" applyFont="1" applyFill="1"/>
    <xf numFmtId="2" fontId="11" fillId="0" borderId="0" xfId="0" applyNumberFormat="1" applyFont="1" applyFill="1"/>
    <xf numFmtId="0" fontId="7" fillId="0" borderId="0" xfId="0" applyFont="1" applyFill="1" applyAlignment="1">
      <alignment horizontal="right" vertic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2" fontId="11" fillId="0" borderId="1" xfId="0" applyNumberFormat="1" applyFont="1" applyFill="1" applyBorder="1"/>
    <xf numFmtId="0" fontId="10" fillId="0" borderId="1" xfId="0" applyFont="1" applyFill="1" applyBorder="1"/>
    <xf numFmtId="0" fontId="10" fillId="0" borderId="0" xfId="0" applyFont="1" applyFill="1"/>
    <xf numFmtId="0" fontId="12" fillId="0" borderId="0" xfId="0" applyFont="1" applyFill="1"/>
    <xf numFmtId="14" fontId="12" fillId="0" borderId="0" xfId="0" applyNumberFormat="1" applyFont="1" applyFill="1"/>
    <xf numFmtId="2" fontId="12" fillId="0" borderId="0" xfId="0" applyNumberFormat="1" applyFont="1" applyFill="1"/>
    <xf numFmtId="4" fontId="10" fillId="0" borderId="1" xfId="13" applyNumberFormat="1" applyFont="1" applyFill="1" applyBorder="1"/>
    <xf numFmtId="4" fontId="11" fillId="0" borderId="1" xfId="0" applyNumberFormat="1" applyFont="1" applyFill="1" applyBorder="1"/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4" fontId="11" fillId="0" borderId="1" xfId="0" applyNumberFormat="1" applyFont="1" applyBorder="1"/>
    <xf numFmtId="4" fontId="10" fillId="0" borderId="1" xfId="0" applyNumberFormat="1" applyFont="1" applyFill="1" applyBorder="1"/>
    <xf numFmtId="0" fontId="9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3" fontId="10" fillId="0" borderId="0" xfId="1" applyNumberFormat="1" applyFont="1" applyFill="1" applyAlignment="1">
      <alignment horizontal="right"/>
    </xf>
    <xf numFmtId="0" fontId="16" fillId="0" borderId="0" xfId="1" applyFont="1" applyFill="1"/>
    <xf numFmtId="4" fontId="10" fillId="0" borderId="0" xfId="1" applyNumberFormat="1" applyFont="1" applyFill="1"/>
    <xf numFmtId="4" fontId="10" fillId="0" borderId="0" xfId="1" applyNumberFormat="1" applyFont="1" applyFill="1" applyAlignment="1">
      <alignment horizontal="right"/>
    </xf>
    <xf numFmtId="0" fontId="7" fillId="0" borderId="0" xfId="7" applyFont="1" applyFill="1"/>
    <xf numFmtId="0" fontId="13" fillId="0" borderId="0" xfId="7" applyFont="1" applyFill="1" applyAlignment="1">
      <alignment vertical="center"/>
    </xf>
    <xf numFmtId="0" fontId="13" fillId="0" borderId="0" xfId="7" applyFont="1" applyFill="1" applyAlignment="1">
      <alignment vertical="center" wrapText="1"/>
    </xf>
    <xf numFmtId="0" fontId="10" fillId="0" borderId="0" xfId="1" applyFont="1" applyFill="1" applyAlignment="1">
      <alignment horizontal="left"/>
    </xf>
    <xf numFmtId="0" fontId="7" fillId="0" borderId="0" xfId="1" applyFont="1" applyFill="1" applyAlignment="1">
      <alignment horizontal="center" vertical="center"/>
    </xf>
    <xf numFmtId="0" fontId="17" fillId="0" borderId="0" xfId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wrapText="1"/>
    </xf>
    <xf numFmtId="4" fontId="11" fillId="0" borderId="1" xfId="0" applyNumberFormat="1" applyFont="1" applyFill="1" applyBorder="1" applyAlignment="1">
      <alignment horizontal="right"/>
    </xf>
    <xf numFmtId="14" fontId="11" fillId="0" borderId="1" xfId="0" applyNumberFormat="1" applyFont="1" applyFill="1" applyBorder="1"/>
    <xf numFmtId="1" fontId="11" fillId="0" borderId="1" xfId="0" applyNumberFormat="1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6" fillId="0" borderId="1" xfId="0" applyFont="1" applyFill="1" applyBorder="1"/>
    <xf numFmtId="14" fontId="11" fillId="0" borderId="0" xfId="0" applyNumberFormat="1" applyFont="1" applyFill="1"/>
    <xf numFmtId="0" fontId="11" fillId="0" borderId="0" xfId="0" applyFont="1" applyFill="1" applyAlignment="1"/>
    <xf numFmtId="0" fontId="12" fillId="0" borderId="0" xfId="0" applyFont="1" applyFill="1" applyAlignment="1"/>
    <xf numFmtId="0" fontId="18" fillId="0" borderId="0" xfId="0" applyFont="1" applyFill="1" applyAlignment="1"/>
    <xf numFmtId="0" fontId="15" fillId="0" borderId="0" xfId="0" applyFont="1" applyFill="1"/>
    <xf numFmtId="3" fontId="9" fillId="0" borderId="1" xfId="0" applyNumberFormat="1" applyFont="1" applyBorder="1"/>
    <xf numFmtId="2" fontId="11" fillId="2" borderId="1" xfId="0" applyNumberFormat="1" applyFont="1" applyFill="1" applyBorder="1" applyAlignment="1">
      <alignment horizontal="center"/>
    </xf>
    <xf numFmtId="4" fontId="11" fillId="2" borderId="1" xfId="0" applyNumberFormat="1" applyFont="1" applyFill="1" applyBorder="1"/>
    <xf numFmtId="4" fontId="10" fillId="2" borderId="1" xfId="13" applyNumberFormat="1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left"/>
    </xf>
    <xf numFmtId="2" fontId="11" fillId="2" borderId="1" xfId="0" applyNumberFormat="1" applyFont="1" applyFill="1" applyBorder="1"/>
    <xf numFmtId="0" fontId="10" fillId="2" borderId="0" xfId="0" applyFont="1" applyFill="1"/>
    <xf numFmtId="0" fontId="9" fillId="2" borderId="1" xfId="0" applyFont="1" applyFill="1" applyBorder="1" applyAlignment="1">
      <alignment horizontal="left" vertical="center" wrapText="1"/>
    </xf>
    <xf numFmtId="0" fontId="11" fillId="2" borderId="0" xfId="0" applyFont="1" applyFill="1"/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2" fontId="11" fillId="2" borderId="1" xfId="0" applyNumberFormat="1" applyFont="1" applyFill="1" applyBorder="1" applyAlignment="1">
      <alignment horizontal="center" wrapText="1"/>
    </xf>
    <xf numFmtId="1" fontId="11" fillId="2" borderId="1" xfId="0" applyNumberFormat="1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/>
    </xf>
    <xf numFmtId="14" fontId="11" fillId="2" borderId="1" xfId="0" applyNumberFormat="1" applyFont="1" applyFill="1" applyBorder="1"/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/>
    </xf>
    <xf numFmtId="0" fontId="7" fillId="0" borderId="0" xfId="1" applyFont="1" applyFill="1" applyAlignment="1">
      <alignment horizontal="right" vertical="center"/>
    </xf>
    <xf numFmtId="4" fontId="7" fillId="0" borderId="0" xfId="1" applyNumberFormat="1" applyFont="1" applyFill="1" applyAlignment="1">
      <alignment horizontal="left" vertical="center" wrapText="1"/>
    </xf>
    <xf numFmtId="0" fontId="14" fillId="0" borderId="0" xfId="0" applyFont="1" applyAlignment="1">
      <alignment horizontal="right"/>
    </xf>
    <xf numFmtId="0" fontId="12" fillId="0" borderId="0" xfId="7" applyFont="1" applyFill="1" applyAlignment="1">
      <alignment horizontal="center" vertical="center"/>
    </xf>
    <xf numFmtId="0" fontId="12" fillId="0" borderId="0" xfId="7" applyFont="1" applyFill="1" applyAlignment="1">
      <alignment vertical="center"/>
    </xf>
    <xf numFmtId="0" fontId="12" fillId="0" borderId="0" xfId="7" applyFont="1" applyFill="1" applyAlignment="1">
      <alignment horizontal="center" vertical="center" wrapText="1"/>
    </xf>
    <xf numFmtId="0" fontId="11" fillId="0" borderId="5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4" fontId="11" fillId="0" borderId="1" xfId="13" applyNumberFormat="1" applyFont="1" applyFill="1" applyBorder="1" applyAlignment="1">
      <alignment horizontal="right"/>
    </xf>
    <xf numFmtId="0" fontId="15" fillId="0" borderId="1" xfId="0" applyFont="1" applyFill="1" applyBorder="1"/>
    <xf numFmtId="4" fontId="11" fillId="2" borderId="1" xfId="13" applyNumberFormat="1" applyFont="1" applyFill="1" applyBorder="1" applyAlignment="1">
      <alignment horizontal="right"/>
    </xf>
    <xf numFmtId="0" fontId="19" fillId="0" borderId="1" xfId="3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textRotation="90" wrapText="1"/>
    </xf>
    <xf numFmtId="2" fontId="11" fillId="0" borderId="2" xfId="0" applyNumberFormat="1" applyFont="1" applyFill="1" applyBorder="1" applyAlignment="1">
      <alignment vertical="center" textRotation="90" wrapText="1"/>
    </xf>
    <xf numFmtId="4" fontId="11" fillId="0" borderId="1" xfId="3" applyNumberFormat="1" applyFont="1" applyFill="1" applyBorder="1" applyAlignment="1">
      <alignment horizontal="center" vertical="center" textRotation="90" wrapText="1"/>
    </xf>
    <xf numFmtId="0" fontId="19" fillId="0" borderId="5" xfId="3" applyFont="1" applyFill="1" applyBorder="1" applyAlignment="1">
      <alignment horizontal="center" vertical="center" wrapText="1"/>
    </xf>
    <xf numFmtId="0" fontId="19" fillId="0" borderId="6" xfId="3" applyFont="1" applyFill="1" applyBorder="1" applyAlignment="1">
      <alignment horizontal="center" vertical="center" wrapText="1"/>
    </xf>
    <xf numFmtId="0" fontId="19" fillId="0" borderId="7" xfId="3" applyFont="1" applyFill="1" applyBorder="1" applyAlignment="1">
      <alignment horizontal="center" vertical="center" wrapText="1"/>
    </xf>
    <xf numFmtId="2" fontId="11" fillId="0" borderId="5" xfId="0" applyNumberFormat="1" applyFont="1" applyFill="1" applyBorder="1" applyAlignment="1">
      <alignment horizontal="center" vertical="center" wrapText="1"/>
    </xf>
    <xf numFmtId="2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textRotation="90" wrapText="1"/>
    </xf>
    <xf numFmtId="0" fontId="11" fillId="0" borderId="3" xfId="0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textRotation="90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right"/>
    </xf>
    <xf numFmtId="0" fontId="12" fillId="0" borderId="0" xfId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4" fontId="11" fillId="0" borderId="1" xfId="13" applyNumberFormat="1" applyFont="1" applyFill="1" applyBorder="1"/>
    <xf numFmtId="4" fontId="9" fillId="0" borderId="4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 wrapText="1"/>
    </xf>
    <xf numFmtId="0" fontId="21" fillId="0" borderId="3" xfId="7" applyFont="1" applyBorder="1" applyAlignment="1">
      <alignment horizontal="center" vertical="center" wrapText="1"/>
    </xf>
    <xf numFmtId="4" fontId="21" fillId="0" borderId="3" xfId="7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 vertical="center" wrapText="1"/>
    </xf>
    <xf numFmtId="4" fontId="21" fillId="0" borderId="1" xfId="7" applyNumberFormat="1" applyFont="1" applyBorder="1" applyAlignment="1">
      <alignment horizontal="center" vertical="center" wrapText="1"/>
    </xf>
    <xf numFmtId="0" fontId="21" fillId="0" borderId="1" xfId="7" applyFont="1" applyBorder="1" applyAlignment="1">
      <alignment horizontal="center" vertical="center" wrapText="1"/>
    </xf>
    <xf numFmtId="4" fontId="21" fillId="0" borderId="1" xfId="7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1" fontId="11" fillId="0" borderId="1" xfId="3" applyNumberFormat="1" applyFont="1" applyBorder="1" applyAlignment="1">
      <alignment horizontal="center"/>
    </xf>
    <xf numFmtId="0" fontId="11" fillId="0" borderId="1" xfId="3" applyFont="1" applyBorder="1" applyAlignment="1">
      <alignment horizontal="center"/>
    </xf>
    <xf numFmtId="1" fontId="11" fillId="0" borderId="1" xfId="7" applyNumberFormat="1" applyFont="1" applyBorder="1" applyAlignment="1">
      <alignment horizontal="left"/>
    </xf>
    <xf numFmtId="4" fontId="11" fillId="0" borderId="1" xfId="7" applyNumberFormat="1" applyFont="1" applyBorder="1" applyAlignment="1">
      <alignment horizontal="right"/>
    </xf>
    <xf numFmtId="0" fontId="11" fillId="0" borderId="1" xfId="7" applyFont="1" applyBorder="1" applyAlignment="1">
      <alignment horizontal="right"/>
    </xf>
    <xf numFmtId="0" fontId="11" fillId="0" borderId="1" xfId="3" applyFont="1" applyBorder="1" applyAlignment="1">
      <alignment horizontal="right"/>
    </xf>
    <xf numFmtId="4" fontId="11" fillId="0" borderId="1" xfId="3" applyNumberFormat="1" applyFont="1" applyBorder="1" applyAlignment="1">
      <alignment horizontal="right"/>
    </xf>
    <xf numFmtId="4" fontId="11" fillId="2" borderId="1" xfId="3" applyNumberFormat="1" applyFont="1" applyFill="1" applyBorder="1" applyAlignment="1">
      <alignment horizontal="right"/>
    </xf>
    <xf numFmtId="4" fontId="9" fillId="0" borderId="0" xfId="1" applyNumberFormat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</cellXfs>
  <cellStyles count="14">
    <cellStyle name="Обычный" xfId="0" builtinId="0"/>
    <cellStyle name="Обычный 2" xfId="1"/>
    <cellStyle name="Обычный 2 2" xfId="3"/>
    <cellStyle name="Обычный 2 2 2" xfId="5"/>
    <cellStyle name="Обычный 2 2 5" xfId="8"/>
    <cellStyle name="Обычный 2 2 5 2" xfId="12"/>
    <cellStyle name="Обычный 2 2 6" xfId="6"/>
    <cellStyle name="Обычный 2 2 6 2" xfId="11"/>
    <cellStyle name="Обычный 2 3" xfId="4"/>
    <cellStyle name="Обычный 3" xfId="10"/>
    <cellStyle name="Обычный 3 2 2" xfId="7"/>
    <cellStyle name="Обычный 4" xfId="9"/>
    <cellStyle name="Финансовый" xfId="13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856.57049351852" createdVersion="6" refreshedVersion="6" minRefreshableVersion="3" recordCount="68">
  <cacheSource type="worksheet">
    <worksheetSource ref="A5:O73" sheet="Таблица 2"/>
  </cacheSource>
  <cacheFields count="15">
    <cacheField name="код МКД*" numFmtId="0">
      <sharedItems containsString="0" containsBlank="1" containsNumber="1" containsInteger="1" minValue="15" maxValue="71" count="23">
        <n v="63"/>
        <n v="55"/>
        <n v="39"/>
        <n v="66"/>
        <n v="18"/>
        <n v="57"/>
        <n v="36"/>
        <m/>
        <n v="54"/>
        <n v="69"/>
        <n v="15"/>
        <n v="29"/>
        <n v="38"/>
        <n v="44"/>
        <n v="71"/>
        <n v="30"/>
        <n v="32"/>
        <n v="33"/>
        <n v="34"/>
        <n v="35"/>
        <n v="41"/>
        <n v="58"/>
        <n v="16"/>
      </sharedItems>
    </cacheField>
    <cacheField name="код конструк-_x000a_тивного элемента***" numFmtId="0">
      <sharedItems containsString="0" containsBlank="1" containsNumber="1" containsInteger="1" minValue="106" maxValue="564"/>
    </cacheField>
    <cacheField name="№ п/п_x000a_" numFmtId="0">
      <sharedItems containsString="0" containsBlank="1" containsNumber="1" containsInteger="1" minValue="1" maxValue="37"/>
    </cacheField>
    <cacheField name="Год проведения работ" numFmtId="0">
      <sharedItems containsBlank="1" containsMixedTypes="1" containsNumber="1" containsInteger="1" minValue="2023" maxValue="2028" count="10">
        <n v="2026"/>
        <s v="Итого 2026 год"/>
        <n v="2027"/>
        <s v="Итого 2027 год"/>
        <n v="2028"/>
        <s v="Итого 2028 год"/>
        <m/>
        <n v="2025" u="1"/>
        <n v="2023" u="1"/>
        <n v="2024" u="1"/>
      </sharedItems>
    </cacheField>
    <cacheField name="Наименование муниципального образвания" numFmtId="0">
      <sharedItems containsBlank="1"/>
    </cacheField>
    <cacheField name="Адрес МКД" numFmtId="0">
      <sharedItems containsBlank="1" count="23">
        <s v="с. Дивное, ул. Чехова, д. 65"/>
        <s v="с. Дивное, ул. Чехова, д. 42"/>
        <s v="с. Дивное, ул. Советская, д. 81"/>
        <s v="с. Дивное, ул. Чехова, д. 67"/>
        <s v="с. Дивное, ул. Железнодорожная, д. 10"/>
        <s v="с. Дивное, ул. Чехова, д. 46"/>
        <s v="с. Дивное, ул. Советская, д. 73"/>
        <m/>
        <s v="с. Дивное, ул. Чехова, д. 2"/>
        <s v="с. Дивное, ул. Чкалова, д. 39"/>
        <s v="с. Дивное, ул. Вокзальная, д. 21"/>
        <s v="с. Дивное, ул. Советская, д. 24"/>
        <s v="с. Дивное, ул. Советская, д. 79"/>
        <s v="с. Дивное, пер. Лермонтова, д. 35"/>
        <s v="с. Дивное, ул. Чкалова, д. 41"/>
        <s v="с. Дивное, ул. Советская, д. 40"/>
        <s v="с. Дивное, ул. Советская, д. 42"/>
        <s v="с. Дивное, ул. Советская, д. 67"/>
        <s v="с. Дивное, ул. Советская, д. 69"/>
        <s v="с. Дивное, ул. Советская, д. 71"/>
        <s v="с. Дивное, ул. Советская, д. 83"/>
        <s v="с. Дивное, ул. Чехова, д. 64"/>
        <s v="с. Дивное, ул. Вокзальная, д. 23"/>
      </sharedItems>
    </cacheField>
    <cacheField name="Способ формирования фонда капитального ремонта **" numFmtId="0">
      <sharedItems containsString="0" containsBlank="1" containsNumber="1" containsInteger="1" minValue="1" maxValue="1"/>
    </cacheField>
    <cacheField name="Вид работ" numFmtId="0">
      <sharedItems containsBlank="1"/>
    </cacheField>
    <cacheField name="Объем конструк-_x000a_тивного элемента" numFmtId="0">
      <sharedItems containsString="0" containsBlank="1" containsNumber="1" minValue="36.299999999999997" maxValue="490"/>
    </cacheField>
    <cacheField name="Еденица измерения (кв.м./_x000a_п.м./ед.)" numFmtId="2">
      <sharedItems containsBlank="1"/>
    </cacheField>
    <cacheField name="Размер предельной стоимости услуг и (или) работ по капитальному ремонту общего имущетсва в соответствии с нормативно-правовым актом Правительства Ставропольского края " numFmtId="0">
      <sharedItems containsString="0" containsBlank="1" containsNumber="1" containsInteger="1" minValue="2169" maxValue="9355"/>
    </cacheField>
    <cacheField name="Стоимость всего (руб.)" numFmtId="4">
      <sharedItems containsSemiMixedTypes="0" containsString="0" containsNumber="1" minValue="80419.622579999996" maxValue="63141677.684819989"/>
    </cacheField>
    <cacheField name="Стоимость _x000a_СМР (руб.)" numFmtId="4">
      <sharedItems containsSemiMixedTypes="0" containsString="0" containsNumber="1" minValue="78734.7" maxValue="61818756.299999997"/>
    </cacheField>
    <cacheField name="Стоимость строительного контроля (руб.)" numFmtId="4">
      <sharedItems containsSemiMixedTypes="0" containsString="0" containsNumber="1" minValue="1684.9225800000002" maxValue="1322921.38482"/>
    </cacheField>
    <cacheField name="Стоимость разработки проектной документации _x000a_(руб.) ****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8">
  <r>
    <x v="0"/>
    <n v="469"/>
    <n v="1"/>
    <x v="0"/>
    <s v="Апанасенковский муниципальный округ"/>
    <x v="0"/>
    <n v="1"/>
    <s v="ремонт крыши"/>
    <n v="273.2"/>
    <s v="кв.м."/>
    <n v="6872"/>
    <n v="1917607.41056"/>
    <n v="1877430.4"/>
    <n v="40177.010560000002"/>
    <n v="0"/>
  </r>
  <r>
    <x v="1"/>
    <n v="387"/>
    <n v="2"/>
    <x v="0"/>
    <s v="Апанасенковский муниципальный округ"/>
    <x v="1"/>
    <n v="1"/>
    <s v="ремонт крыши"/>
    <n v="138.19999999999999"/>
    <s v="кв.м."/>
    <n v="9314"/>
    <n v="1314740.7687199998"/>
    <n v="1287194.7999999998"/>
    <n v="27545.968720000001"/>
    <n v="0"/>
  </r>
  <r>
    <x v="2"/>
    <n v="268"/>
    <n v="3"/>
    <x v="0"/>
    <s v="Апанасенковский муниципальный округ"/>
    <x v="2"/>
    <n v="1"/>
    <s v="ремонт крыши"/>
    <n v="222.6"/>
    <s v="кв.м."/>
    <n v="9314"/>
    <n v="2117664.9429600001"/>
    <n v="2073296.4"/>
    <n v="44368.542960000006"/>
    <n v="0"/>
  </r>
  <r>
    <x v="3"/>
    <n v="507"/>
    <n v="4"/>
    <x v="0"/>
    <s v="Апанасенковский муниципальный округ"/>
    <x v="3"/>
    <n v="1"/>
    <s v="ремонт крыши"/>
    <n v="281.39999999999998"/>
    <s v="кв.м."/>
    <n v="9314"/>
    <n v="2677048.1354399994"/>
    <n v="2620959.5999999996"/>
    <n v="56088.53544"/>
    <n v="0"/>
  </r>
  <r>
    <x v="4"/>
    <n v="130"/>
    <n v="5"/>
    <x v="0"/>
    <s v="Апанасенковский муниципальный округ"/>
    <x v="4"/>
    <n v="1"/>
    <s v="ремонт крыши"/>
    <n v="244.6"/>
    <s v="кв.м."/>
    <n v="9314"/>
    <n v="2326957.9741599998"/>
    <n v="2278204.4"/>
    <n v="48753.574160000004"/>
    <n v="0"/>
  </r>
  <r>
    <x v="5"/>
    <n v="409"/>
    <n v="6"/>
    <x v="0"/>
    <s v="Апанасенковский муниципальный округ"/>
    <x v="5"/>
    <n v="1"/>
    <s v="ремонт крыши"/>
    <n v="490"/>
    <s v="кв.м."/>
    <n v="9314"/>
    <n v="4661526.6040000003"/>
    <n v="4563860"/>
    <n v="97666.604000000007"/>
    <n v="0"/>
  </r>
  <r>
    <x v="6"/>
    <n v="247"/>
    <n v="7"/>
    <x v="0"/>
    <s v="Апанасенковский муниципальный округ"/>
    <x v="6"/>
    <n v="1"/>
    <s v="ремонт фасада"/>
    <n v="207"/>
    <s v="кв.м."/>
    <n v="7941"/>
    <n v="1678964.0418"/>
    <n v="1643787"/>
    <n v="35177.041800000006"/>
    <n v="0"/>
  </r>
  <r>
    <x v="7"/>
    <m/>
    <m/>
    <x v="1"/>
    <m/>
    <x v="7"/>
    <m/>
    <m/>
    <m/>
    <m/>
    <m/>
    <n v="16694509.87764"/>
    <n v="16344732.6"/>
    <n v="349777.27763999999"/>
    <n v="0"/>
  </r>
  <r>
    <x v="8"/>
    <n v="380"/>
    <n v="8"/>
    <x v="2"/>
    <s v="Апанасенковский муниципальный округ"/>
    <x v="8"/>
    <n v="1"/>
    <s v="ремонт фасада"/>
    <n v="204"/>
    <s v="кв.м."/>
    <n v="7941"/>
    <n v="1654631.2296"/>
    <n v="1619964"/>
    <n v="34667.229600000006"/>
    <n v="0"/>
  </r>
  <r>
    <x v="9"/>
    <n v="541"/>
    <n v="9"/>
    <x v="2"/>
    <s v="Апанасенковский муниципальный округ"/>
    <x v="9"/>
    <n v="1"/>
    <s v="ремонт фасада"/>
    <n v="115"/>
    <s v="кв.м."/>
    <n v="7941"/>
    <n v="932757.80099999998"/>
    <n v="913215"/>
    <n v="19542.801000000003"/>
    <n v="0"/>
  </r>
  <r>
    <x v="2"/>
    <n v="269"/>
    <n v="10"/>
    <x v="2"/>
    <s v="Апанасенковский муниципальный округ"/>
    <x v="2"/>
    <n v="1"/>
    <s v="ремонт фасада"/>
    <n v="124"/>
    <s v="кв.м."/>
    <n v="7941"/>
    <n v="1005756.2376"/>
    <n v="984684"/>
    <n v="21072.237600000004"/>
    <n v="0"/>
  </r>
  <r>
    <x v="10"/>
    <n v="110"/>
    <n v="11"/>
    <x v="2"/>
    <s v="Апанасенковский муниципальный округ"/>
    <x v="10"/>
    <n v="1"/>
    <s v="ремонт фасада"/>
    <n v="234"/>
    <s v="кв.м."/>
    <n v="7941"/>
    <n v="1897959.3515999999"/>
    <n v="1858194"/>
    <n v="39765.351600000002"/>
    <n v="0"/>
  </r>
  <r>
    <x v="11"/>
    <n v="171"/>
    <n v="12"/>
    <x v="2"/>
    <s v="Апанасенковский муниципальный округ"/>
    <x v="11"/>
    <n v="1"/>
    <s v="ремонт фасада"/>
    <n v="127"/>
    <s v="кв.м."/>
    <n v="7941"/>
    <n v="1030089.0498"/>
    <n v="1008507"/>
    <n v="21582.049800000001"/>
    <n v="0"/>
  </r>
  <r>
    <x v="12"/>
    <n v="264"/>
    <n v="13"/>
    <x v="2"/>
    <s v="Апанасенковский муниципальный округ"/>
    <x v="12"/>
    <n v="1"/>
    <s v="ремонт фасада"/>
    <n v="138"/>
    <s v="кв.м."/>
    <n v="7941"/>
    <n v="1119309.3611999999"/>
    <n v="1095858"/>
    <n v="23451.361200000003"/>
    <n v="0"/>
  </r>
  <r>
    <x v="1"/>
    <n v="391"/>
    <n v="14"/>
    <x v="2"/>
    <s v="Апанасенковский муниципальный округ"/>
    <x v="1"/>
    <n v="1"/>
    <s v="ремонт фасада"/>
    <n v="116"/>
    <s v="кв.м."/>
    <n v="7941"/>
    <n v="940868.73840000003"/>
    <n v="921156"/>
    <n v="19712.738400000002"/>
    <n v="0"/>
  </r>
  <r>
    <x v="5"/>
    <n v="411"/>
    <n v="15"/>
    <x v="2"/>
    <s v="Апанасенковский муниципальный округ"/>
    <x v="5"/>
    <n v="1"/>
    <s v="ремонт фасада"/>
    <n v="272"/>
    <s v="кв.м."/>
    <n v="7941"/>
    <n v="2206174.9728000001"/>
    <n v="2159952"/>
    <n v="46222.972800000003"/>
    <n v="0"/>
  </r>
  <r>
    <x v="13"/>
    <n v="313"/>
    <n v="16"/>
    <x v="2"/>
    <s v="Апанасенковский муниципальный округ"/>
    <x v="13"/>
    <n v="1"/>
    <s v="ремонт фасада"/>
    <n v="198"/>
    <s v="кв.м."/>
    <n v="7941"/>
    <n v="1605965.6052000001"/>
    <n v="1572318"/>
    <n v="33647.605200000005"/>
    <n v="0"/>
  </r>
  <r>
    <x v="7"/>
    <m/>
    <m/>
    <x v="3"/>
    <m/>
    <x v="7"/>
    <m/>
    <m/>
    <m/>
    <m/>
    <m/>
    <n v="12393512.347200001"/>
    <n v="12133848"/>
    <n v="259664.34720000002"/>
    <n v="0"/>
  </r>
  <r>
    <x v="9"/>
    <n v="534"/>
    <n v="17"/>
    <x v="4"/>
    <s v="Апанасенковский муниципальный округ"/>
    <x v="9"/>
    <n v="1"/>
    <s v="ремонт фундамента"/>
    <n v="48.1"/>
    <s v="п.м."/>
    <n v="9355"/>
    <n v="459604.97570000001"/>
    <n v="449975.5"/>
    <n v="9629.4757000000009"/>
    <n v="0"/>
  </r>
  <r>
    <x v="9"/>
    <n v="533"/>
    <n v="17"/>
    <x v="4"/>
    <s v="Апанасенковский муниципальный округ"/>
    <x v="9"/>
    <n v="1"/>
    <s v="ремонт внутридомовой инженерной системы водоотведения"/>
    <n v="106"/>
    <s v="п.м."/>
    <n v="5320"/>
    <n v="575987.88800000004"/>
    <n v="563920"/>
    <n v="12067.888000000001"/>
    <n v="0"/>
  </r>
  <r>
    <x v="9"/>
    <n v="539"/>
    <n v="17"/>
    <x v="4"/>
    <s v="Апанасенковский муниципальный округ"/>
    <x v="9"/>
    <n v="1"/>
    <s v="ремонт внутридомовой инженерной системы холодного водоснабжения"/>
    <n v="88"/>
    <s v="п.м."/>
    <n v="4790"/>
    <n v="430540.52799999999"/>
    <n v="421520"/>
    <n v="9020.5280000000002"/>
    <n v="0"/>
  </r>
  <r>
    <x v="9"/>
    <n v="538"/>
    <n v="17"/>
    <x v="4"/>
    <s v="Апанасенковский муниципальный округ"/>
    <x v="9"/>
    <n v="1"/>
    <s v="ремонт внутридомовой инженерной системы электроснабжения"/>
    <n v="36.4"/>
    <s v="п.м."/>
    <n v="2169"/>
    <n v="80641.164239999998"/>
    <n v="78951.599999999991"/>
    <n v="1689.5642399999999"/>
    <n v="0"/>
  </r>
  <r>
    <x v="14"/>
    <n v="558"/>
    <n v="18"/>
    <x v="4"/>
    <s v="Апанасенковский муниципальный округ"/>
    <x v="14"/>
    <n v="1"/>
    <s v="ремонт внутридомовой инженерной системы водоотведения"/>
    <n v="105.9"/>
    <s v="п.м."/>
    <n v="5320"/>
    <n v="575444.50320000004"/>
    <n v="563388"/>
    <n v="12056.503200000001"/>
    <n v="0"/>
  </r>
  <r>
    <x v="14"/>
    <n v="563"/>
    <n v="18"/>
    <x v="4"/>
    <s v="Апанасенковский муниципальный округ"/>
    <x v="14"/>
    <n v="1"/>
    <s v="ремонт внутридомовой инженерной системы электроснабжения"/>
    <n v="36.299999999999997"/>
    <s v="п.м."/>
    <n v="2169"/>
    <n v="80419.622579999996"/>
    <n v="78734.7"/>
    <n v="1684.9225800000002"/>
    <n v="0"/>
  </r>
  <r>
    <x v="14"/>
    <n v="564"/>
    <n v="18"/>
    <x v="4"/>
    <s v="Апанасенковский муниципальный округ"/>
    <x v="14"/>
    <n v="1"/>
    <s v="ремонт внутридомовой инженерной системы холодного водоснабжения"/>
    <n v="87.9"/>
    <s v="п.м."/>
    <n v="4790"/>
    <n v="430051.27740000002"/>
    <n v="421041"/>
    <n v="9010.2774000000009"/>
    <n v="0"/>
  </r>
  <r>
    <x v="11"/>
    <n v="169"/>
    <n v="19"/>
    <x v="4"/>
    <s v="Апанасенковский муниципальный округ"/>
    <x v="11"/>
    <n v="1"/>
    <s v="ремонт внутридомовой инженерной системы холодного водоснабжения"/>
    <n v="127"/>
    <s v="п.м."/>
    <n v="4790"/>
    <n v="621348.26199999999"/>
    <n v="608330"/>
    <n v="13018.262000000001"/>
    <n v="0"/>
  </r>
  <r>
    <x v="11"/>
    <n v="162"/>
    <n v="19"/>
    <x v="4"/>
    <s v="Апанасенковский муниципальный округ"/>
    <x v="11"/>
    <n v="1"/>
    <s v="ремонт внутридомовой инженерной системы электроснабжения"/>
    <n v="81.099999999999994"/>
    <s v="п.м."/>
    <n v="2169"/>
    <n v="179670.28625999999"/>
    <n v="175905.9"/>
    <n v="3764.3862600000002"/>
    <n v="0"/>
  </r>
  <r>
    <x v="11"/>
    <n v="163"/>
    <n v="19"/>
    <x v="4"/>
    <s v="Апанасенковский муниципальный округ"/>
    <x v="11"/>
    <n v="1"/>
    <s v="ремонт внутридомовой инженерной системы водоотведения"/>
    <n v="163.5"/>
    <s v="п.м."/>
    <n v="5320"/>
    <n v="888434.14800000004"/>
    <n v="869820"/>
    <n v="18614.148000000001"/>
    <n v="0"/>
  </r>
  <r>
    <x v="15"/>
    <n v="181"/>
    <n v="20"/>
    <x v="4"/>
    <s v="Апанасенковский муниципальный округ"/>
    <x v="15"/>
    <n v="1"/>
    <s v="ремонт внутридомовой инженерной системы электроснабжения"/>
    <n v="130"/>
    <s v="п.м."/>
    <n v="2169"/>
    <n v="288004.158"/>
    <n v="281970"/>
    <n v="6034.1580000000004"/>
    <n v="0"/>
  </r>
  <r>
    <x v="16"/>
    <n v="208"/>
    <n v="21"/>
    <x v="4"/>
    <s v="Апанасенковский муниципальный округ"/>
    <x v="16"/>
    <n v="1"/>
    <s v="ремонт внутридомовой инженерной системы электроснабжения"/>
    <n v="259"/>
    <s v="п.м."/>
    <n v="2169"/>
    <n v="573792.89939999999"/>
    <n v="561771"/>
    <n v="12021.899400000002"/>
    <n v="0"/>
  </r>
  <r>
    <x v="17"/>
    <n v="218"/>
    <n v="22"/>
    <x v="4"/>
    <s v="Апанасенковский муниципальный округ"/>
    <x v="17"/>
    <n v="1"/>
    <s v="ремонт внутридомовой инженерной системы электроснабжения"/>
    <n v="103"/>
    <s v="п.м."/>
    <n v="2169"/>
    <n v="228187.90979999999"/>
    <n v="223407"/>
    <n v="4780.9098000000004"/>
    <n v="0"/>
  </r>
  <r>
    <x v="18"/>
    <n v="228"/>
    <n v="23"/>
    <x v="4"/>
    <s v="Апанасенковский муниципальный округ"/>
    <x v="18"/>
    <n v="1"/>
    <s v="ремонт внутридомовой инженерной системы электроснабжения"/>
    <n v="111"/>
    <s v="п.м."/>
    <n v="2169"/>
    <n v="245911.2426"/>
    <n v="240759"/>
    <n v="5152.2426000000005"/>
    <n v="0"/>
  </r>
  <r>
    <x v="19"/>
    <n v="229"/>
    <n v="24"/>
    <x v="4"/>
    <s v="Апанасенковский муниципальный округ"/>
    <x v="19"/>
    <n v="1"/>
    <s v="ремонт внутридомовой инженерной системы электроснабжения"/>
    <n v="151.1"/>
    <s v="п.м."/>
    <n v="2169"/>
    <n v="334749.44825999998"/>
    <n v="327735.89999999997"/>
    <n v="7013.5482599999996"/>
    <n v="0"/>
  </r>
  <r>
    <x v="6"/>
    <n v="239"/>
    <n v="25"/>
    <x v="4"/>
    <s v="Апанасенковский муниципальный округ"/>
    <x v="6"/>
    <n v="1"/>
    <s v="ремонт фундамента"/>
    <n v="86.4"/>
    <s v="п.м."/>
    <n v="9355"/>
    <n v="825569.02080000006"/>
    <n v="808272"/>
    <n v="17297.020800000002"/>
    <n v="0"/>
  </r>
  <r>
    <x v="6"/>
    <n v="244"/>
    <n v="25"/>
    <x v="4"/>
    <s v="Апанасенковский муниципальный округ"/>
    <x v="6"/>
    <n v="1"/>
    <s v="ремонт внутридомовой инженерной системы холодного водоснабжения"/>
    <n v="149.6"/>
    <s v="п.м."/>
    <n v="4790"/>
    <n v="731918.89760000003"/>
    <n v="716584"/>
    <n v="15334.897600000002"/>
    <n v="0"/>
  </r>
  <r>
    <x v="6"/>
    <n v="245"/>
    <n v="25"/>
    <x v="4"/>
    <s v="Апанасенковский муниципальный округ"/>
    <x v="6"/>
    <n v="1"/>
    <s v="ремонт внутридомовой инженерной системы электроснабжения"/>
    <n v="103.2"/>
    <s v="п.м."/>
    <n v="2169"/>
    <n v="228630.99312000003"/>
    <n v="223840.80000000002"/>
    <n v="4790.1931200000008"/>
    <n v="0"/>
  </r>
  <r>
    <x v="6"/>
    <n v="238"/>
    <n v="25"/>
    <x v="4"/>
    <s v="Апанасенковский муниципальный округ"/>
    <x v="6"/>
    <n v="1"/>
    <s v="ремонт внутридомовой инженерной системы водоотведения"/>
    <n v="185.6"/>
    <s v="п.м."/>
    <n v="5320"/>
    <n v="1008522.1888"/>
    <n v="987392"/>
    <n v="21130.188800000004"/>
    <n v="0"/>
  </r>
  <r>
    <x v="12"/>
    <n v="261"/>
    <n v="26"/>
    <x v="4"/>
    <s v="Апанасенковский муниципальный округ"/>
    <x v="12"/>
    <n v="1"/>
    <s v="ремонт внутридомовой инженерной системы холодного водоснабжения"/>
    <n v="130"/>
    <s v="п.м."/>
    <n v="4790"/>
    <n v="636025.78"/>
    <n v="622700"/>
    <n v="13325.78"/>
    <n v="0"/>
  </r>
  <r>
    <x v="12"/>
    <n v="256"/>
    <n v="26"/>
    <x v="4"/>
    <s v="Апанасенковский муниципальный округ"/>
    <x v="12"/>
    <n v="1"/>
    <s v="ремонт внутридомовой инженерной системы водоотведения"/>
    <n v="166.4"/>
    <s v="п.м."/>
    <n v="5320"/>
    <n v="904192.30720000004"/>
    <n v="885248"/>
    <n v="18944.307200000003"/>
    <n v="0"/>
  </r>
  <r>
    <x v="12"/>
    <n v="262"/>
    <n v="26"/>
    <x v="4"/>
    <s v="Апанасенковский муниципальный округ"/>
    <x v="12"/>
    <n v="1"/>
    <s v="ремонт внутридомовой инженерной системы электроснабжения"/>
    <n v="84"/>
    <s v="п.м."/>
    <n v="2169"/>
    <n v="186094.9944"/>
    <n v="182196"/>
    <n v="3898.9944000000005"/>
    <n v="0"/>
  </r>
  <r>
    <x v="2"/>
    <n v="267"/>
    <n v="27"/>
    <x v="4"/>
    <s v="Апанасенковский муниципальный округ"/>
    <x v="2"/>
    <n v="1"/>
    <s v="ремонт внутридомовой инженерной системы холодного водоснабжения"/>
    <n v="126.7"/>
    <s v="п.м."/>
    <n v="4790"/>
    <n v="619880.51020000002"/>
    <n v="606893"/>
    <n v="12987.510200000001"/>
    <n v="0"/>
  </r>
  <r>
    <x v="2"/>
    <n v="266"/>
    <n v="27"/>
    <x v="4"/>
    <s v="Апанасенковский муниципальный округ"/>
    <x v="2"/>
    <n v="1"/>
    <s v="ремонт внутридомовой инженерной системы водоотведения"/>
    <n v="162.69999999999999"/>
    <s v="п.м."/>
    <n v="5320"/>
    <n v="884087.06959999993"/>
    <n v="865563.99999999988"/>
    <n v="18523.069599999999"/>
    <n v="0"/>
  </r>
  <r>
    <x v="20"/>
    <n v="284"/>
    <n v="28"/>
    <x v="4"/>
    <s v="Апанасенковский муниципальный округ"/>
    <x v="20"/>
    <n v="1"/>
    <s v="ремонт внутридомовой инженерной системы холодного водоснабжения"/>
    <n v="128"/>
    <s v="п.м."/>
    <n v="4790"/>
    <n v="626240.76800000004"/>
    <n v="613120"/>
    <n v="13120.768000000002"/>
    <n v="0"/>
  </r>
  <r>
    <x v="20"/>
    <n v="288"/>
    <n v="28"/>
    <x v="4"/>
    <s v="Апанасенковский муниципальный округ"/>
    <x v="20"/>
    <n v="1"/>
    <s v="ремонт внутридомовой инженерной системы водоотведения"/>
    <n v="164.7"/>
    <s v="п.м."/>
    <n v="5320"/>
    <n v="894954.76559999993"/>
    <n v="876203.99999999988"/>
    <n v="18750.765599999999"/>
    <n v="0"/>
  </r>
  <r>
    <x v="8"/>
    <n v="382"/>
    <n v="29"/>
    <x v="4"/>
    <s v="Апанасенковский муниципальный округ"/>
    <x v="8"/>
    <n v="1"/>
    <s v="ремонт фундамента"/>
    <n v="85.4"/>
    <s v="п.м."/>
    <n v="9355"/>
    <n v="816013.82380000001"/>
    <n v="798917"/>
    <n v="17096.823800000002"/>
    <n v="0"/>
  </r>
  <r>
    <x v="8"/>
    <n v="377"/>
    <n v="29"/>
    <x v="4"/>
    <s v="Апанасенковский муниципальный округ"/>
    <x v="8"/>
    <n v="1"/>
    <s v="ремонт крыши"/>
    <n v="365.5"/>
    <s v="кв.м."/>
    <n v="9314"/>
    <n v="3477118.3138000001"/>
    <n v="3404267"/>
    <n v="72851.313800000004"/>
    <n v="0"/>
  </r>
  <r>
    <x v="1"/>
    <n v="390"/>
    <n v="30"/>
    <x v="4"/>
    <s v="Апанасенковский муниципальный округ"/>
    <x v="1"/>
    <n v="1"/>
    <s v="ремонт внутридомовой инженерной системы холодного водоснабжения"/>
    <n v="113"/>
    <s v="п.м."/>
    <n v="4790"/>
    <n v="552853.17799999996"/>
    <n v="541270"/>
    <n v="11583.178000000002"/>
    <n v="0"/>
  </r>
  <r>
    <x v="1"/>
    <n v="389"/>
    <n v="30"/>
    <x v="4"/>
    <s v="Апанасенковский муниципальный округ"/>
    <x v="1"/>
    <n v="1"/>
    <s v="ремонт внутридомовой инженерной системы водоотведения"/>
    <n v="138"/>
    <s v="п.м."/>
    <n v="5320"/>
    <n v="749871.02399999998"/>
    <n v="734160"/>
    <n v="15711.024000000001"/>
    <n v="0"/>
  </r>
  <r>
    <x v="1"/>
    <n v="388"/>
    <n v="30"/>
    <x v="4"/>
    <s v="Апанасенковский муниципальный округ"/>
    <x v="1"/>
    <n v="1"/>
    <s v="ремонт подвального помещения"/>
    <n v="129"/>
    <s v="кв.м."/>
    <n v="6448"/>
    <n v="849592.34880000004"/>
    <n v="831792"/>
    <n v="17800.348800000003"/>
    <n v="0"/>
  </r>
  <r>
    <x v="5"/>
    <n v="408"/>
    <n v="31"/>
    <x v="4"/>
    <s v="Апанасенковский муниципальный округ"/>
    <x v="5"/>
    <n v="1"/>
    <s v="ремонт внутридомовой инженерной системы холодного водоснабжения"/>
    <n v="207"/>
    <s v="п.м."/>
    <n v="4790"/>
    <n v="1012748.742"/>
    <n v="991530"/>
    <n v="21218.742000000002"/>
    <n v="0"/>
  </r>
  <r>
    <x v="5"/>
    <n v="407"/>
    <n v="31"/>
    <x v="4"/>
    <s v="Апанасенковский муниципальный округ"/>
    <x v="5"/>
    <n v="1"/>
    <s v="ремонт внутридомовой инженерной системы водоотведения"/>
    <n v="258"/>
    <s v="п.м."/>
    <n v="5320"/>
    <n v="1401932.784"/>
    <n v="1372560"/>
    <n v="29372.784000000003"/>
    <n v="0"/>
  </r>
  <r>
    <x v="5"/>
    <n v="410"/>
    <n v="31"/>
    <x v="4"/>
    <s v="Апанасенковский муниципальный округ"/>
    <x v="5"/>
    <n v="1"/>
    <s v="ремонт подвального помещения"/>
    <n v="302"/>
    <s v="кв.м."/>
    <n v="6448"/>
    <n v="1988968.1344000001"/>
    <n v="1947296"/>
    <n v="41672.134400000003"/>
    <n v="0"/>
  </r>
  <r>
    <x v="21"/>
    <n v="425"/>
    <n v="32"/>
    <x v="4"/>
    <s v="Апанасенковский муниципальный округ"/>
    <x v="21"/>
    <n v="1"/>
    <s v="ремонт внутридомовой инженерной системы электроснабжения"/>
    <n v="207.9"/>
    <s v="п.м."/>
    <n v="2169"/>
    <n v="460585.11114000005"/>
    <n v="450935.10000000003"/>
    <n v="9650.0111400000023"/>
    <n v="0"/>
  </r>
  <r>
    <x v="3"/>
    <n v="505"/>
    <n v="33"/>
    <x v="4"/>
    <s v="Апанасенковский муниципальный округ"/>
    <x v="3"/>
    <n v="1"/>
    <s v="ремонт внутридомовой инженерной системы электроснабжения"/>
    <n v="111.3"/>
    <s v="п.м."/>
    <n v="2169"/>
    <n v="246575.86757999999"/>
    <n v="241409.69999999998"/>
    <n v="5166.1675800000003"/>
    <n v="0"/>
  </r>
  <r>
    <x v="10"/>
    <n v="107"/>
    <n v="34"/>
    <x v="4"/>
    <s v="Апанасенковский муниципальный округ"/>
    <x v="10"/>
    <n v="1"/>
    <s v="ремонт внутридомовой инженерной системы холодного водоснабжения"/>
    <n v="197.1"/>
    <s v="п.м."/>
    <n v="4790"/>
    <n v="964312.93260000006"/>
    <n v="944109"/>
    <n v="20203.932600000004"/>
    <n v="0"/>
  </r>
  <r>
    <x v="10"/>
    <n v="106"/>
    <n v="34"/>
    <x v="4"/>
    <s v="Апанасенковский муниципальный округ"/>
    <x v="10"/>
    <n v="1"/>
    <s v="ремонт внутридомовой инженерной системы водоотведения"/>
    <n v="248.1"/>
    <s v="п.м."/>
    <n v="5320"/>
    <n v="1348137.6888000001"/>
    <n v="1319892"/>
    <n v="28245.688800000004"/>
    <n v="0"/>
  </r>
  <r>
    <x v="10"/>
    <n v="114"/>
    <n v="34"/>
    <x v="4"/>
    <s v="Апанасенковский муниципальный округ"/>
    <x v="10"/>
    <n v="1"/>
    <s v="ремонт внутридомовой инженерной системы электроснабжения"/>
    <n v="248.1"/>
    <s v="п.м."/>
    <n v="2169"/>
    <n v="549644.85846000002"/>
    <n v="538128.9"/>
    <n v="11515.958460000002"/>
    <n v="0"/>
  </r>
  <r>
    <x v="22"/>
    <n v="119"/>
    <n v="35"/>
    <x v="4"/>
    <s v="Апанасенковский муниципальный округ"/>
    <x v="22"/>
    <n v="1"/>
    <s v="ремонт внутридомовой инженерной системы холодного водоснабжения"/>
    <n v="196"/>
    <s v="п.м."/>
    <n v="4790"/>
    <n v="958931.17599999998"/>
    <n v="938840"/>
    <n v="20091.176000000003"/>
    <n v="0"/>
  </r>
  <r>
    <x v="22"/>
    <n v="118"/>
    <n v="35"/>
    <x v="4"/>
    <s v="Апанасенковский муниципальный округ"/>
    <x v="22"/>
    <n v="1"/>
    <s v="ремонт внутридомовой инженерной системы водоотведения"/>
    <n v="247"/>
    <s v="п.м."/>
    <n v="5320"/>
    <n v="1342160.456"/>
    <n v="1314040"/>
    <n v="28120.456000000002"/>
    <n v="0"/>
  </r>
  <r>
    <x v="22"/>
    <n v="117"/>
    <n v="35"/>
    <x v="4"/>
    <s v="Апанасенковский муниципальный округ"/>
    <x v="22"/>
    <n v="1"/>
    <s v="ремонт внутридомовой инженерной системы электроснабжения"/>
    <n v="109.6"/>
    <s v="п.м."/>
    <n v="2169"/>
    <n v="242809.65935999999"/>
    <n v="237722.4"/>
    <n v="5087.25936"/>
    <n v="0"/>
  </r>
  <r>
    <x v="4"/>
    <n v="128"/>
    <n v="36"/>
    <x v="4"/>
    <s v="Апанасенковский муниципальный округ"/>
    <x v="4"/>
    <n v="1"/>
    <s v="ремонт внутридомовой инженерной системы холодного водоснабжения"/>
    <n v="94"/>
    <s v="п.м."/>
    <n v="4790"/>
    <n v="459895.56400000001"/>
    <n v="450260"/>
    <n v="9635.5640000000003"/>
    <n v="0"/>
  </r>
  <r>
    <x v="4"/>
    <n v="126"/>
    <n v="36"/>
    <x v="4"/>
    <s v="Апанасенковский муниципальный округ"/>
    <x v="4"/>
    <n v="1"/>
    <s v="ремонт внутридомовой инженерной системы водоотведения"/>
    <n v="112.1"/>
    <s v="п.м."/>
    <n v="5320"/>
    <n v="609134.36080000002"/>
    <n v="596372"/>
    <n v="12762.360800000002"/>
    <n v="0"/>
  </r>
  <r>
    <x v="4"/>
    <n v="127"/>
    <n v="36"/>
    <x v="4"/>
    <s v="Апанасенковский муниципальный округ"/>
    <x v="4"/>
    <n v="1"/>
    <s v="ремонт фундамента"/>
    <n v="57.2"/>
    <s v="п.м."/>
    <n v="9355"/>
    <n v="546557.26839999994"/>
    <n v="535106"/>
    <n v="11451.268400000001"/>
    <n v="0"/>
  </r>
  <r>
    <x v="13"/>
    <n v="311"/>
    <n v="37"/>
    <x v="4"/>
    <s v="Апанасенковский муниципальный округ"/>
    <x v="13"/>
    <n v="1"/>
    <s v="ремонт внутридомовой инженерной системы холодного водоснабжения"/>
    <n v="147"/>
    <s v="п.м."/>
    <n v="4790"/>
    <n v="719198.38199999998"/>
    <n v="704130"/>
    <n v="15068.382000000001"/>
    <n v="0"/>
  </r>
  <r>
    <x v="13"/>
    <n v="310"/>
    <n v="37"/>
    <x v="4"/>
    <s v="Апанасенковский муниципальный округ"/>
    <x v="13"/>
    <n v="1"/>
    <s v="ремонт внутридомовой инженерной системы водоотведения"/>
    <n v="183"/>
    <s v="п.м."/>
    <n v="5320"/>
    <n v="994394.18400000001"/>
    <n v="973560"/>
    <n v="20834.184000000001"/>
    <n v="0"/>
  </r>
  <r>
    <x v="13"/>
    <n v="318"/>
    <n v="37"/>
    <x v="4"/>
    <s v="Апанасенковский муниципальный округ"/>
    <x v="13"/>
    <n v="1"/>
    <s v="ремонт внутридомовой инженерной системы электроснабжения"/>
    <n v="100.8"/>
    <s v="п.м."/>
    <n v="2169"/>
    <n v="223313.99328"/>
    <n v="218635.19999999998"/>
    <n v="4678.7932799999999"/>
    <n v="0"/>
  </r>
  <r>
    <x v="7"/>
    <m/>
    <m/>
    <x v="5"/>
    <m/>
    <x v="7"/>
    <m/>
    <m/>
    <m/>
    <m/>
    <m/>
    <n v="34053655.459979989"/>
    <n v="33340175.699999996"/>
    <n v="713479.75998000009"/>
    <n v="0"/>
  </r>
  <r>
    <x v="7"/>
    <m/>
    <m/>
    <x v="6"/>
    <s v="Итого Апанасенковский муниципальный округ"/>
    <x v="7"/>
    <m/>
    <m/>
    <m/>
    <m/>
    <m/>
    <n v="63141677.684819989"/>
    <n v="61818756.299999997"/>
    <n v="1322921.38482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Сводная таблица1" cacheId="0" applyNumberFormats="0" applyBorderFormats="0" applyFontFormats="0" applyPatternFormats="0" applyAlignmentFormats="0" applyWidthHeightFormats="1" dataCaption="Значения" updatedVersion="6" minRefreshableVersion="3" useAutoFormatting="1" itemPrintTitles="1" createdVersion="6" indent="0" outline="1" outlineData="1" multipleFieldFilters="0">
  <location ref="B1:E43" firstHeaderRow="1" firstDataRow="1" firstDataCol="3"/>
  <pivotFields count="15">
    <pivotField axis="axisRow" outline="0" showAll="0" defaultSubtotal="0">
      <items count="23">
        <item x="7"/>
        <item x="10"/>
        <item x="2"/>
        <item x="14"/>
        <item x="9"/>
        <item x="22"/>
        <item x="11"/>
        <item x="19"/>
        <item x="6"/>
        <item x="20"/>
        <item x="0"/>
        <item x="3"/>
        <item x="4"/>
        <item x="12"/>
        <item x="8"/>
        <item x="1"/>
        <item x="5"/>
        <item x="13"/>
        <item x="15"/>
        <item x="16"/>
        <item x="17"/>
        <item x="18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axis="axisRow" outline="0" showAll="0" defaultSubtotal="0">
      <items count="10">
        <item m="1" x="8"/>
        <item m="1" x="9"/>
        <item m="1" x="7"/>
        <item x="6"/>
        <item x="0"/>
        <item x="1"/>
        <item x="2"/>
        <item x="3"/>
        <item x="4"/>
        <item x="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Row" outline="0" showAll="0" defaultSubtotal="0">
      <items count="23">
        <item x="10"/>
        <item x="22"/>
        <item x="4"/>
        <item x="11"/>
        <item x="19"/>
        <item x="6"/>
        <item x="12"/>
        <item x="2"/>
        <item x="20"/>
        <item x="0"/>
        <item x="3"/>
        <item x="9"/>
        <item x="14"/>
        <item x="7"/>
        <item x="8"/>
        <item x="1"/>
        <item x="5"/>
        <item x="13"/>
        <item x="15"/>
        <item x="16"/>
        <item x="17"/>
        <item x="18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numFmtId="2" showAll="0"/>
  </pivotFields>
  <rowFields count="3">
    <field x="0"/>
    <field x="3"/>
    <field x="5"/>
  </rowFields>
  <rowItems count="42">
    <i>
      <x/>
      <x v="3"/>
      <x v="13"/>
    </i>
    <i r="1">
      <x v="5"/>
      <x v="13"/>
    </i>
    <i r="1">
      <x v="7"/>
      <x v="13"/>
    </i>
    <i r="1">
      <x v="9"/>
      <x v="13"/>
    </i>
    <i>
      <x v="1"/>
      <x v="6"/>
      <x/>
    </i>
    <i r="1">
      <x v="8"/>
      <x/>
    </i>
    <i>
      <x v="2"/>
      <x v="4"/>
      <x v="7"/>
    </i>
    <i r="1">
      <x v="6"/>
      <x v="7"/>
    </i>
    <i r="1">
      <x v="8"/>
      <x v="7"/>
    </i>
    <i>
      <x v="3"/>
      <x v="8"/>
      <x v="12"/>
    </i>
    <i>
      <x v="4"/>
      <x v="6"/>
      <x v="11"/>
    </i>
    <i r="1">
      <x v="8"/>
      <x v="11"/>
    </i>
    <i>
      <x v="5"/>
      <x v="8"/>
      <x v="1"/>
    </i>
    <i>
      <x v="6"/>
      <x v="6"/>
      <x v="3"/>
    </i>
    <i r="1">
      <x v="8"/>
      <x v="3"/>
    </i>
    <i>
      <x v="7"/>
      <x v="8"/>
      <x v="4"/>
    </i>
    <i>
      <x v="8"/>
      <x v="4"/>
      <x v="5"/>
    </i>
    <i r="1">
      <x v="8"/>
      <x v="5"/>
    </i>
    <i>
      <x v="9"/>
      <x v="8"/>
      <x v="8"/>
    </i>
    <i>
      <x v="10"/>
      <x v="4"/>
      <x v="9"/>
    </i>
    <i>
      <x v="11"/>
      <x v="4"/>
      <x v="10"/>
    </i>
    <i r="1">
      <x v="8"/>
      <x v="10"/>
    </i>
    <i>
      <x v="12"/>
      <x v="4"/>
      <x v="2"/>
    </i>
    <i r="1">
      <x v="8"/>
      <x v="2"/>
    </i>
    <i>
      <x v="13"/>
      <x v="6"/>
      <x v="6"/>
    </i>
    <i r="1">
      <x v="8"/>
      <x v="6"/>
    </i>
    <i>
      <x v="14"/>
      <x v="6"/>
      <x v="14"/>
    </i>
    <i r="1">
      <x v="8"/>
      <x v="14"/>
    </i>
    <i>
      <x v="15"/>
      <x v="4"/>
      <x v="15"/>
    </i>
    <i r="1">
      <x v="6"/>
      <x v="15"/>
    </i>
    <i r="1">
      <x v="8"/>
      <x v="15"/>
    </i>
    <i>
      <x v="16"/>
      <x v="4"/>
      <x v="16"/>
    </i>
    <i r="1">
      <x v="6"/>
      <x v="16"/>
    </i>
    <i r="1">
      <x v="8"/>
      <x v="16"/>
    </i>
    <i>
      <x v="17"/>
      <x v="6"/>
      <x v="17"/>
    </i>
    <i r="1">
      <x v="8"/>
      <x v="17"/>
    </i>
    <i>
      <x v="18"/>
      <x v="8"/>
      <x v="18"/>
    </i>
    <i>
      <x v="19"/>
      <x v="8"/>
      <x v="19"/>
    </i>
    <i>
      <x v="20"/>
      <x v="8"/>
      <x v="20"/>
    </i>
    <i>
      <x v="21"/>
      <x v="8"/>
      <x v="21"/>
    </i>
    <i>
      <x v="22"/>
      <x v="8"/>
      <x v="22"/>
    </i>
    <i t="grand">
      <x/>
    </i>
  </rowItems>
  <colItems count="1">
    <i/>
  </colItems>
  <dataFields count="1">
    <dataField name="Сумма по полю Стоимость всего (руб.)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3"/>
  <sheetViews>
    <sheetView zoomScale="40" zoomScaleNormal="40" workbookViewId="0">
      <selection sqref="A1:W61"/>
    </sheetView>
  </sheetViews>
  <sheetFormatPr defaultColWidth="9.109375" defaultRowHeight="13.8"/>
  <cols>
    <col min="1" max="1" width="7.5546875" style="17" customWidth="1"/>
    <col min="2" max="2" width="7.109375" style="17" customWidth="1"/>
    <col min="3" max="3" width="14.6640625" style="31" customWidth="1"/>
    <col min="4" max="4" width="36.44140625" style="17" customWidth="1"/>
    <col min="5" max="5" width="36.33203125" style="17" customWidth="1"/>
    <col min="6" max="6" width="14.6640625" style="17" customWidth="1"/>
    <col min="7" max="7" width="12.33203125" style="17" customWidth="1"/>
    <col min="8" max="8" width="15.109375" style="63" customWidth="1"/>
    <col min="9" max="9" width="12.33203125" style="59" customWidth="1"/>
    <col min="10" max="10" width="12.88671875" style="59" customWidth="1"/>
    <col min="11" max="11" width="12.33203125" style="59" customWidth="1"/>
    <col min="12" max="12" width="10.88671875" style="18" customWidth="1"/>
    <col min="13" max="13" width="9.6640625" style="18" customWidth="1"/>
    <col min="14" max="14" width="12.6640625" style="18" customWidth="1"/>
    <col min="15" max="15" width="10.109375" style="17" customWidth="1"/>
    <col min="16" max="16" width="11" style="17" customWidth="1"/>
    <col min="17" max="17" width="11.88671875" style="17" customWidth="1"/>
    <col min="18" max="18" width="16.33203125" style="17" customWidth="1"/>
    <col min="19" max="21" width="8.44140625" style="17" customWidth="1"/>
    <col min="22" max="22" width="17.5546875" style="17" bestFit="1" customWidth="1"/>
    <col min="23" max="23" width="12.44140625" style="17" customWidth="1"/>
    <col min="24" max="16384" width="9.109375" style="17"/>
  </cols>
  <sheetData>
    <row r="1" spans="1:23" ht="26.25" customHeight="1">
      <c r="A1" s="37"/>
      <c r="B1" s="37"/>
      <c r="C1" s="38"/>
      <c r="D1" s="37"/>
      <c r="E1" s="39"/>
      <c r="F1" s="38"/>
      <c r="G1" s="37"/>
      <c r="H1" s="40"/>
      <c r="I1" s="41"/>
      <c r="J1" s="38"/>
      <c r="K1" s="38"/>
      <c r="L1" s="42"/>
      <c r="M1" s="42"/>
      <c r="N1" s="42"/>
      <c r="O1" s="43"/>
      <c r="P1" s="43"/>
      <c r="Q1" s="43"/>
      <c r="R1" s="44"/>
      <c r="S1" s="86" t="s">
        <v>81</v>
      </c>
      <c r="T1" s="86"/>
      <c r="U1" s="86"/>
      <c r="V1" s="86"/>
      <c r="W1" s="87"/>
    </row>
    <row r="2" spans="1:23" ht="18.600000000000001" customHeight="1">
      <c r="A2" s="37"/>
      <c r="B2" s="37"/>
      <c r="C2" s="38"/>
      <c r="D2" s="41"/>
      <c r="E2" s="39"/>
      <c r="F2" s="38"/>
      <c r="G2" s="37"/>
      <c r="H2" s="40"/>
      <c r="I2" s="41"/>
      <c r="J2" s="38"/>
      <c r="K2" s="38"/>
      <c r="L2" s="42"/>
      <c r="M2" s="42"/>
      <c r="N2" s="42"/>
      <c r="O2" s="43"/>
      <c r="P2" s="43"/>
      <c r="Q2" s="43"/>
      <c r="R2" s="44"/>
      <c r="S2" s="86" t="s">
        <v>82</v>
      </c>
      <c r="T2" s="86"/>
      <c r="U2" s="86"/>
      <c r="V2" s="86"/>
      <c r="W2" s="86"/>
    </row>
    <row r="3" spans="1:23" ht="18" customHeight="1">
      <c r="A3" s="37"/>
      <c r="B3" s="37"/>
      <c r="C3" s="38"/>
      <c r="D3" s="37"/>
      <c r="E3" s="39"/>
      <c r="F3" s="38"/>
      <c r="G3" s="37"/>
      <c r="H3" s="40"/>
      <c r="I3" s="41"/>
      <c r="J3" s="38"/>
      <c r="K3" s="38"/>
      <c r="L3" s="42"/>
      <c r="M3" s="42"/>
      <c r="N3" s="42"/>
      <c r="O3" s="43"/>
      <c r="P3" s="43"/>
      <c r="Q3" s="43"/>
      <c r="R3" s="44"/>
      <c r="S3" s="86" t="s">
        <v>83</v>
      </c>
      <c r="T3" s="86"/>
      <c r="U3" s="86"/>
      <c r="V3" s="86"/>
      <c r="W3" s="86"/>
    </row>
    <row r="4" spans="1:23" ht="34.200000000000003" customHeight="1">
      <c r="A4" s="37"/>
      <c r="B4" s="37"/>
      <c r="C4" s="38"/>
      <c r="D4" s="41"/>
      <c r="E4" s="39"/>
      <c r="F4" s="38"/>
      <c r="G4" s="37"/>
      <c r="H4" s="40"/>
      <c r="I4" s="41"/>
      <c r="J4" s="38"/>
      <c r="K4" s="38"/>
      <c r="L4" s="42"/>
      <c r="M4" s="42"/>
      <c r="N4" s="42"/>
      <c r="O4" s="43"/>
      <c r="P4" s="43"/>
      <c r="Q4" s="43"/>
      <c r="R4" s="45"/>
      <c r="S4" s="88" t="s">
        <v>102</v>
      </c>
      <c r="T4" s="88"/>
      <c r="U4" s="88"/>
      <c r="V4" s="88"/>
      <c r="W4" s="88"/>
    </row>
    <row r="5" spans="1:23" ht="12.6" customHeight="1">
      <c r="A5" s="37"/>
      <c r="B5" s="37"/>
      <c r="C5" s="38"/>
      <c r="D5" s="37"/>
      <c r="E5" s="39"/>
      <c r="F5" s="38"/>
      <c r="G5" s="37"/>
      <c r="H5" s="40"/>
      <c r="I5" s="41"/>
      <c r="J5" s="38"/>
      <c r="K5" s="38"/>
      <c r="L5" s="42"/>
      <c r="M5" s="42"/>
      <c r="N5" s="42"/>
      <c r="O5" s="46"/>
      <c r="P5" s="46"/>
      <c r="Q5" s="46"/>
      <c r="R5" s="46"/>
      <c r="S5" s="84"/>
      <c r="T5" s="84"/>
      <c r="U5" s="84"/>
      <c r="V5" s="84"/>
      <c r="W5" s="41"/>
    </row>
    <row r="6" spans="1:23" ht="37.200000000000003" hidden="1" customHeight="1">
      <c r="A6" s="37"/>
      <c r="B6" s="37"/>
      <c r="C6" s="38"/>
      <c r="D6" s="37"/>
      <c r="E6" s="39"/>
      <c r="F6" s="38"/>
      <c r="G6" s="37"/>
      <c r="H6" s="40"/>
      <c r="I6" s="41"/>
      <c r="J6" s="38"/>
      <c r="K6" s="38"/>
      <c r="L6" s="42"/>
      <c r="M6" s="42"/>
      <c r="N6" s="42"/>
      <c r="O6" s="46"/>
      <c r="P6" s="46"/>
      <c r="Q6" s="46"/>
      <c r="R6" s="46"/>
      <c r="S6" s="84"/>
      <c r="T6" s="84"/>
      <c r="U6" s="84"/>
      <c r="V6" s="84"/>
      <c r="W6" s="41"/>
    </row>
    <row r="7" spans="1:23" ht="16.95" customHeight="1">
      <c r="A7" s="37"/>
      <c r="B7" s="37"/>
      <c r="C7" s="38"/>
      <c r="D7" s="37"/>
      <c r="E7" s="39"/>
      <c r="F7" s="38"/>
      <c r="G7" s="37"/>
      <c r="H7" s="40"/>
      <c r="I7" s="41"/>
      <c r="J7" s="38"/>
      <c r="K7" s="38"/>
      <c r="L7" s="42"/>
      <c r="M7" s="42"/>
      <c r="N7" s="42"/>
      <c r="O7" s="46"/>
      <c r="P7" s="46"/>
      <c r="Q7" s="46"/>
      <c r="R7" s="46"/>
      <c r="S7" s="84"/>
      <c r="T7" s="84"/>
      <c r="U7" s="84"/>
      <c r="V7" s="84"/>
      <c r="W7" s="41"/>
    </row>
    <row r="8" spans="1:23" ht="21" customHeight="1">
      <c r="A8" s="83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</row>
    <row r="9" spans="1:23" ht="21" customHeight="1">
      <c r="A9" s="114" t="s">
        <v>80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</row>
    <row r="10" spans="1:23" ht="21" customHeight="1">
      <c r="A10" s="114" t="s">
        <v>100</v>
      </c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</row>
    <row r="11" spans="1:23" ht="30.75" customHeight="1">
      <c r="A11" s="47"/>
      <c r="B11" s="47"/>
      <c r="C11" s="47"/>
      <c r="D11" s="47"/>
      <c r="E11" s="47"/>
      <c r="F11" s="47"/>
      <c r="G11" s="47"/>
      <c r="H11" s="48"/>
      <c r="I11" s="47"/>
      <c r="J11" s="47"/>
      <c r="K11" s="47"/>
      <c r="L11" s="47"/>
      <c r="M11" s="47"/>
      <c r="N11" s="47"/>
      <c r="O11" s="47"/>
      <c r="P11" s="113" t="s">
        <v>14</v>
      </c>
      <c r="Q11" s="113"/>
      <c r="R11" s="113"/>
      <c r="S11" s="113"/>
      <c r="T11" s="113"/>
      <c r="U11" s="113"/>
      <c r="V11" s="113"/>
      <c r="W11" s="113"/>
    </row>
    <row r="12" spans="1:23" ht="25.5" customHeight="1">
      <c r="A12" s="112" t="s">
        <v>15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</row>
    <row r="13" spans="1:23" s="49" customFormat="1" ht="33" customHeight="1">
      <c r="A13" s="106" t="s">
        <v>47</v>
      </c>
      <c r="B13" s="106" t="s">
        <v>40</v>
      </c>
      <c r="C13" s="106" t="s">
        <v>2</v>
      </c>
      <c r="D13" s="106" t="s">
        <v>6</v>
      </c>
      <c r="E13" s="106" t="s">
        <v>0</v>
      </c>
      <c r="F13" s="106" t="s">
        <v>48</v>
      </c>
      <c r="G13" s="106" t="s">
        <v>38</v>
      </c>
      <c r="H13" s="106" t="s">
        <v>75</v>
      </c>
      <c r="I13" s="98" t="s">
        <v>13</v>
      </c>
      <c r="J13" s="99"/>
      <c r="K13" s="100"/>
      <c r="L13" s="107" t="s">
        <v>7</v>
      </c>
      <c r="M13" s="101" t="s">
        <v>46</v>
      </c>
      <c r="N13" s="102"/>
      <c r="O13" s="106" t="s">
        <v>11</v>
      </c>
      <c r="P13" s="106" t="s">
        <v>12</v>
      </c>
      <c r="Q13" s="106" t="s">
        <v>23</v>
      </c>
      <c r="R13" s="103" t="s">
        <v>17</v>
      </c>
      <c r="S13" s="104"/>
      <c r="T13" s="104"/>
      <c r="U13" s="104"/>
      <c r="V13" s="105"/>
      <c r="W13" s="108" t="s">
        <v>16</v>
      </c>
    </row>
    <row r="14" spans="1:23" s="49" customFormat="1" ht="107.25" customHeight="1">
      <c r="A14" s="109"/>
      <c r="B14" s="109"/>
      <c r="C14" s="109"/>
      <c r="D14" s="109"/>
      <c r="E14" s="109"/>
      <c r="F14" s="109"/>
      <c r="G14" s="109"/>
      <c r="H14" s="109"/>
      <c r="I14" s="94" t="s">
        <v>8</v>
      </c>
      <c r="J14" s="94" t="s">
        <v>9</v>
      </c>
      <c r="K14" s="94" t="s">
        <v>10</v>
      </c>
      <c r="L14" s="110"/>
      <c r="M14" s="95" t="s">
        <v>3</v>
      </c>
      <c r="N14" s="96" t="s">
        <v>45</v>
      </c>
      <c r="O14" s="109"/>
      <c r="P14" s="109"/>
      <c r="Q14" s="109"/>
      <c r="R14" s="97" t="s">
        <v>22</v>
      </c>
      <c r="S14" s="97" t="s">
        <v>18</v>
      </c>
      <c r="T14" s="97" t="s">
        <v>19</v>
      </c>
      <c r="U14" s="97" t="s">
        <v>20</v>
      </c>
      <c r="V14" s="97" t="s">
        <v>21</v>
      </c>
      <c r="W14" s="111"/>
    </row>
    <row r="15" spans="1:23" ht="15" customHeight="1">
      <c r="A15" s="20">
        <v>63</v>
      </c>
      <c r="B15" s="21">
        <v>1</v>
      </c>
      <c r="C15" s="50">
        <v>2026</v>
      </c>
      <c r="D15" s="20" t="s">
        <v>56</v>
      </c>
      <c r="E15" s="20" t="s">
        <v>72</v>
      </c>
      <c r="F15" s="21">
        <v>1</v>
      </c>
      <c r="G15" s="51">
        <v>1978</v>
      </c>
      <c r="H15" s="21" t="s">
        <v>71</v>
      </c>
      <c r="I15" s="14" t="s">
        <v>59</v>
      </c>
      <c r="J15" s="14" t="s">
        <v>59</v>
      </c>
      <c r="K15" s="14" t="s">
        <v>59</v>
      </c>
      <c r="L15" s="52">
        <v>766.1</v>
      </c>
      <c r="M15" s="52">
        <v>697.3</v>
      </c>
      <c r="N15" s="52">
        <v>697.3</v>
      </c>
      <c r="O15" s="21">
        <v>27</v>
      </c>
      <c r="P15" s="21">
        <v>2</v>
      </c>
      <c r="Q15" s="21">
        <v>2</v>
      </c>
      <c r="R15" s="79">
        <f>'Таблица 2'!L6</f>
        <v>3628854.4336000001</v>
      </c>
      <c r="S15" s="53">
        <v>0</v>
      </c>
      <c r="T15" s="53">
        <v>0</v>
      </c>
      <c r="U15" s="53">
        <v>0</v>
      </c>
      <c r="V15" s="53">
        <f>R15</f>
        <v>3628854.4336000001</v>
      </c>
      <c r="W15" s="54">
        <v>46387</v>
      </c>
    </row>
    <row r="16" spans="1:23" ht="15" customHeight="1">
      <c r="A16" s="20">
        <v>55</v>
      </c>
      <c r="B16" s="21">
        <v>2</v>
      </c>
      <c r="C16" s="50">
        <v>2026</v>
      </c>
      <c r="D16" s="20" t="s">
        <v>56</v>
      </c>
      <c r="E16" s="20" t="s">
        <v>90</v>
      </c>
      <c r="F16" s="21">
        <v>1</v>
      </c>
      <c r="G16" s="51">
        <v>1970</v>
      </c>
      <c r="H16" s="21">
        <v>2020</v>
      </c>
      <c r="I16" s="14" t="s">
        <v>59</v>
      </c>
      <c r="J16" s="14" t="s">
        <v>59</v>
      </c>
      <c r="K16" s="14" t="s">
        <v>59</v>
      </c>
      <c r="L16" s="52">
        <v>387.5</v>
      </c>
      <c r="M16" s="52">
        <v>361.9</v>
      </c>
      <c r="N16" s="52">
        <v>361.9</v>
      </c>
      <c r="O16" s="55">
        <v>19</v>
      </c>
      <c r="P16" s="55">
        <v>2</v>
      </c>
      <c r="Q16" s="55">
        <v>1</v>
      </c>
      <c r="R16" s="79">
        <f>'Таблица 2'!L7</f>
        <v>3453335.0148</v>
      </c>
      <c r="S16" s="53">
        <v>0</v>
      </c>
      <c r="T16" s="53">
        <v>0</v>
      </c>
      <c r="U16" s="53">
        <v>0</v>
      </c>
      <c r="V16" s="53">
        <f t="shared" ref="V16:V21" si="0">R16</f>
        <v>3453335.0148</v>
      </c>
      <c r="W16" s="54">
        <v>46387</v>
      </c>
    </row>
    <row r="17" spans="1:23">
      <c r="A17" s="20">
        <v>39</v>
      </c>
      <c r="B17" s="21">
        <v>3</v>
      </c>
      <c r="C17" s="50">
        <v>2026</v>
      </c>
      <c r="D17" s="20" t="s">
        <v>56</v>
      </c>
      <c r="E17" s="20" t="s">
        <v>60</v>
      </c>
      <c r="F17" s="21">
        <v>1</v>
      </c>
      <c r="G17" s="21">
        <v>1970</v>
      </c>
      <c r="H17" s="21">
        <v>2020</v>
      </c>
      <c r="I17" s="14" t="s">
        <v>59</v>
      </c>
      <c r="J17" s="14" t="s">
        <v>59</v>
      </c>
      <c r="K17" s="14" t="s">
        <v>59</v>
      </c>
      <c r="L17" s="52">
        <v>416.1</v>
      </c>
      <c r="M17" s="52">
        <v>375.8</v>
      </c>
      <c r="N17" s="52">
        <v>375.8</v>
      </c>
      <c r="O17" s="21">
        <v>19</v>
      </c>
      <c r="P17" s="21">
        <v>2</v>
      </c>
      <c r="Q17" s="21">
        <v>2</v>
      </c>
      <c r="R17" s="79">
        <f>'Таблица 2'!L8</f>
        <v>3519928.2519999999</v>
      </c>
      <c r="S17" s="53">
        <v>0</v>
      </c>
      <c r="T17" s="53">
        <v>0</v>
      </c>
      <c r="U17" s="53">
        <v>0</v>
      </c>
      <c r="V17" s="53">
        <f t="shared" si="0"/>
        <v>3519928.2519999999</v>
      </c>
      <c r="W17" s="54">
        <v>46387</v>
      </c>
    </row>
    <row r="18" spans="1:23" ht="15" customHeight="1">
      <c r="A18" s="20">
        <v>66</v>
      </c>
      <c r="B18" s="21">
        <v>4</v>
      </c>
      <c r="C18" s="50">
        <v>2026</v>
      </c>
      <c r="D18" s="20" t="s">
        <v>56</v>
      </c>
      <c r="E18" s="20" t="s">
        <v>73</v>
      </c>
      <c r="F18" s="21">
        <v>1</v>
      </c>
      <c r="G18" s="51">
        <v>1978</v>
      </c>
      <c r="H18" s="21" t="s">
        <v>71</v>
      </c>
      <c r="I18" s="14" t="s">
        <v>59</v>
      </c>
      <c r="J18" s="14" t="s">
        <v>59</v>
      </c>
      <c r="K18" s="14" t="s">
        <v>59</v>
      </c>
      <c r="L18" s="52">
        <v>788.9</v>
      </c>
      <c r="M18" s="52">
        <v>720.1</v>
      </c>
      <c r="N18" s="52">
        <v>720.1</v>
      </c>
      <c r="O18" s="21">
        <v>29</v>
      </c>
      <c r="P18" s="21">
        <v>2</v>
      </c>
      <c r="Q18" s="21">
        <v>2</v>
      </c>
      <c r="R18" s="79">
        <f>'Таблица 2'!L9</f>
        <v>5841178.2344000004</v>
      </c>
      <c r="S18" s="53">
        <v>0</v>
      </c>
      <c r="T18" s="53">
        <v>0</v>
      </c>
      <c r="U18" s="53">
        <v>0</v>
      </c>
      <c r="V18" s="53">
        <f t="shared" si="0"/>
        <v>5841178.2344000004</v>
      </c>
      <c r="W18" s="54">
        <v>46387</v>
      </c>
    </row>
    <row r="19" spans="1:23">
      <c r="A19" s="20">
        <v>18</v>
      </c>
      <c r="B19" s="21">
        <v>5</v>
      </c>
      <c r="C19" s="50">
        <v>2026</v>
      </c>
      <c r="D19" s="20" t="s">
        <v>56</v>
      </c>
      <c r="E19" s="20" t="s">
        <v>74</v>
      </c>
      <c r="F19" s="21">
        <v>1</v>
      </c>
      <c r="G19" s="51">
        <v>1958</v>
      </c>
      <c r="H19" s="51">
        <v>2018</v>
      </c>
      <c r="I19" s="14" t="s">
        <v>59</v>
      </c>
      <c r="J19" s="14" t="s">
        <v>59</v>
      </c>
      <c r="K19" s="14" t="s">
        <v>59</v>
      </c>
      <c r="L19" s="52">
        <v>457.2</v>
      </c>
      <c r="M19" s="52">
        <v>378.7</v>
      </c>
      <c r="N19" s="52">
        <v>378.7</v>
      </c>
      <c r="O19" s="21">
        <v>20</v>
      </c>
      <c r="P19" s="21">
        <v>2</v>
      </c>
      <c r="Q19" s="21">
        <v>1</v>
      </c>
      <c r="R19" s="79">
        <f>'Таблица 2'!L10</f>
        <v>3653114.7264</v>
      </c>
      <c r="S19" s="53">
        <v>0</v>
      </c>
      <c r="T19" s="53">
        <v>0</v>
      </c>
      <c r="U19" s="53">
        <v>0</v>
      </c>
      <c r="V19" s="53">
        <f t="shared" si="0"/>
        <v>3653114.7264</v>
      </c>
      <c r="W19" s="54">
        <v>46387</v>
      </c>
    </row>
    <row r="20" spans="1:23" ht="15" customHeight="1">
      <c r="A20" s="20">
        <v>57</v>
      </c>
      <c r="B20" s="21">
        <v>6</v>
      </c>
      <c r="C20" s="50">
        <v>2026</v>
      </c>
      <c r="D20" s="20" t="s">
        <v>56</v>
      </c>
      <c r="E20" s="20" t="s">
        <v>93</v>
      </c>
      <c r="F20" s="21">
        <v>1</v>
      </c>
      <c r="G20" s="51">
        <v>1970</v>
      </c>
      <c r="H20" s="21">
        <v>2020</v>
      </c>
      <c r="I20" s="14" t="s">
        <v>59</v>
      </c>
      <c r="J20" s="14" t="s">
        <v>59</v>
      </c>
      <c r="K20" s="14" t="s">
        <v>59</v>
      </c>
      <c r="L20" s="52">
        <v>907</v>
      </c>
      <c r="M20" s="52">
        <v>818</v>
      </c>
      <c r="N20" s="52">
        <v>818</v>
      </c>
      <c r="O20" s="21">
        <v>30</v>
      </c>
      <c r="P20" s="21">
        <v>2</v>
      </c>
      <c r="Q20" s="21">
        <v>2</v>
      </c>
      <c r="R20" s="79">
        <f>'Таблица 2'!L11</f>
        <v>7420389.2879999997</v>
      </c>
      <c r="S20" s="53">
        <v>0</v>
      </c>
      <c r="T20" s="53">
        <v>0</v>
      </c>
      <c r="U20" s="53">
        <v>0</v>
      </c>
      <c r="V20" s="53">
        <f t="shared" si="0"/>
        <v>7420389.2879999997</v>
      </c>
      <c r="W20" s="54">
        <v>46387</v>
      </c>
    </row>
    <row r="21" spans="1:23">
      <c r="A21" s="20">
        <v>36</v>
      </c>
      <c r="B21" s="21">
        <v>7</v>
      </c>
      <c r="C21" s="56">
        <v>2026</v>
      </c>
      <c r="D21" s="20" t="s">
        <v>56</v>
      </c>
      <c r="E21" s="20" t="s">
        <v>69</v>
      </c>
      <c r="F21" s="21">
        <v>1</v>
      </c>
      <c r="G21" s="51">
        <v>1962</v>
      </c>
      <c r="H21" s="51">
        <v>2025</v>
      </c>
      <c r="I21" s="14" t="s">
        <v>59</v>
      </c>
      <c r="J21" s="14" t="s">
        <v>59</v>
      </c>
      <c r="K21" s="14" t="s">
        <v>59</v>
      </c>
      <c r="L21" s="52">
        <v>691</v>
      </c>
      <c r="M21" s="52">
        <v>647</v>
      </c>
      <c r="N21" s="52">
        <v>647</v>
      </c>
      <c r="O21" s="21">
        <v>27</v>
      </c>
      <c r="P21" s="21">
        <v>2</v>
      </c>
      <c r="Q21" s="21">
        <v>2</v>
      </c>
      <c r="R21" s="79">
        <f>'Таблица 2'!L12</f>
        <v>4428571.8203999996</v>
      </c>
      <c r="S21" s="53">
        <v>0</v>
      </c>
      <c r="T21" s="53">
        <v>0</v>
      </c>
      <c r="U21" s="53">
        <v>0</v>
      </c>
      <c r="V21" s="53">
        <f t="shared" si="0"/>
        <v>4428571.8203999996</v>
      </c>
      <c r="W21" s="54">
        <v>46387</v>
      </c>
    </row>
    <row r="22" spans="1:23" ht="15" customHeight="1">
      <c r="A22" s="20"/>
      <c r="B22" s="21"/>
      <c r="C22" s="21" t="s">
        <v>91</v>
      </c>
      <c r="D22" s="20"/>
      <c r="E22" s="20"/>
      <c r="F22" s="20"/>
      <c r="G22" s="20"/>
      <c r="H22" s="92"/>
      <c r="I22" s="22"/>
      <c r="J22" s="22"/>
      <c r="K22" s="22"/>
      <c r="L22" s="14">
        <f>SUM(L15:L21)</f>
        <v>4413.7999999999993</v>
      </c>
      <c r="M22" s="14">
        <f t="shared" ref="M22:N22" si="1">SUM(M15:M21)</f>
        <v>3998.7999999999997</v>
      </c>
      <c r="N22" s="14">
        <f t="shared" si="1"/>
        <v>3998.7999999999997</v>
      </c>
      <c r="O22" s="22"/>
      <c r="P22" s="22"/>
      <c r="Q22" s="22"/>
      <c r="R22" s="93">
        <f>SUM(R15:R21)</f>
        <v>31945371.7696</v>
      </c>
      <c r="S22" s="91">
        <f t="shared" ref="S22:V22" si="2">SUM(S15:S21)</f>
        <v>0</v>
      </c>
      <c r="T22" s="91">
        <f t="shared" si="2"/>
        <v>0</v>
      </c>
      <c r="U22" s="91">
        <f t="shared" si="2"/>
        <v>0</v>
      </c>
      <c r="V22" s="91">
        <f t="shared" si="2"/>
        <v>31945371.7696</v>
      </c>
      <c r="W22" s="20"/>
    </row>
    <row r="23" spans="1:23" ht="15" customHeight="1">
      <c r="A23" s="20">
        <v>54</v>
      </c>
      <c r="B23" s="21">
        <v>8</v>
      </c>
      <c r="C23" s="56">
        <v>2027</v>
      </c>
      <c r="D23" s="20" t="s">
        <v>56</v>
      </c>
      <c r="E23" s="20" t="s">
        <v>89</v>
      </c>
      <c r="F23" s="21">
        <v>1</v>
      </c>
      <c r="G23" s="21">
        <v>1970</v>
      </c>
      <c r="H23" s="21" t="s">
        <v>62</v>
      </c>
      <c r="I23" s="14" t="s">
        <v>59</v>
      </c>
      <c r="J23" s="14" t="s">
        <v>59</v>
      </c>
      <c r="K23" s="14" t="s">
        <v>59</v>
      </c>
      <c r="L23" s="14">
        <v>683.1</v>
      </c>
      <c r="M23" s="14">
        <v>633.6</v>
      </c>
      <c r="N23" s="14">
        <v>633.6</v>
      </c>
      <c r="O23" s="55">
        <v>31</v>
      </c>
      <c r="P23" s="55">
        <v>2</v>
      </c>
      <c r="Q23" s="55">
        <v>2</v>
      </c>
      <c r="R23" s="53">
        <f>VLOOKUP(A23&amp;C23,Лист1!A:E,5,0)</f>
        <v>1654631.2296</v>
      </c>
      <c r="S23" s="53">
        <v>0</v>
      </c>
      <c r="T23" s="53">
        <v>0</v>
      </c>
      <c r="U23" s="53">
        <v>0</v>
      </c>
      <c r="V23" s="53">
        <f>R23</f>
        <v>1654631.2296</v>
      </c>
      <c r="W23" s="54">
        <v>46752</v>
      </c>
    </row>
    <row r="24" spans="1:23">
      <c r="A24" s="20">
        <v>69</v>
      </c>
      <c r="B24" s="21">
        <v>9</v>
      </c>
      <c r="C24" s="56">
        <v>2027</v>
      </c>
      <c r="D24" s="20" t="s">
        <v>56</v>
      </c>
      <c r="E24" s="20" t="s">
        <v>66</v>
      </c>
      <c r="F24" s="21">
        <v>1</v>
      </c>
      <c r="G24" s="21">
        <v>1960</v>
      </c>
      <c r="H24" s="21">
        <v>2019</v>
      </c>
      <c r="I24" s="14" t="s">
        <v>59</v>
      </c>
      <c r="J24" s="14" t="s">
        <v>59</v>
      </c>
      <c r="K24" s="14" t="s">
        <v>59</v>
      </c>
      <c r="L24" s="52">
        <v>384.4</v>
      </c>
      <c r="M24" s="52">
        <v>345.5</v>
      </c>
      <c r="N24" s="52">
        <v>345.5</v>
      </c>
      <c r="O24" s="21">
        <v>16</v>
      </c>
      <c r="P24" s="21">
        <v>2</v>
      </c>
      <c r="Q24" s="21">
        <v>1</v>
      </c>
      <c r="R24" s="53">
        <f>VLOOKUP(A24&amp;C24,Лист1!A:E,5,0)</f>
        <v>932757.80099999998</v>
      </c>
      <c r="S24" s="53">
        <v>0</v>
      </c>
      <c r="T24" s="53">
        <v>0</v>
      </c>
      <c r="U24" s="53">
        <v>0</v>
      </c>
      <c r="V24" s="53">
        <f t="shared" ref="V24:V29" si="3">R24</f>
        <v>932757.80099999998</v>
      </c>
      <c r="W24" s="54">
        <v>46752</v>
      </c>
    </row>
    <row r="25" spans="1:23">
      <c r="A25" s="20">
        <v>39</v>
      </c>
      <c r="B25" s="21">
        <v>10</v>
      </c>
      <c r="C25" s="56">
        <v>2027</v>
      </c>
      <c r="D25" s="20" t="s">
        <v>56</v>
      </c>
      <c r="E25" s="20" t="s">
        <v>60</v>
      </c>
      <c r="F25" s="21">
        <v>1</v>
      </c>
      <c r="G25" s="21">
        <v>1970</v>
      </c>
      <c r="H25" s="21">
        <v>2020</v>
      </c>
      <c r="I25" s="14" t="s">
        <v>59</v>
      </c>
      <c r="J25" s="14" t="s">
        <v>59</v>
      </c>
      <c r="K25" s="14" t="s">
        <v>59</v>
      </c>
      <c r="L25" s="52">
        <v>416.1</v>
      </c>
      <c r="M25" s="52">
        <v>375.8</v>
      </c>
      <c r="N25" s="52">
        <v>375.8</v>
      </c>
      <c r="O25" s="21">
        <v>19</v>
      </c>
      <c r="P25" s="21">
        <v>2</v>
      </c>
      <c r="Q25" s="21">
        <v>2</v>
      </c>
      <c r="R25" s="53">
        <f>VLOOKUP(A25&amp;C25,Лист1!A:E,5,0)</f>
        <v>1005756.2376</v>
      </c>
      <c r="S25" s="53">
        <v>0</v>
      </c>
      <c r="T25" s="53">
        <v>0</v>
      </c>
      <c r="U25" s="53">
        <v>0</v>
      </c>
      <c r="V25" s="53">
        <f t="shared" si="3"/>
        <v>1005756.2376</v>
      </c>
      <c r="W25" s="54">
        <v>46752</v>
      </c>
    </row>
    <row r="26" spans="1:23">
      <c r="A26" s="20">
        <v>15</v>
      </c>
      <c r="B26" s="21">
        <v>11</v>
      </c>
      <c r="C26" s="56">
        <v>2027</v>
      </c>
      <c r="D26" s="20" t="s">
        <v>56</v>
      </c>
      <c r="E26" s="20" t="s">
        <v>57</v>
      </c>
      <c r="F26" s="21">
        <v>1</v>
      </c>
      <c r="G26" s="21">
        <v>1967</v>
      </c>
      <c r="H26" s="21">
        <v>2023</v>
      </c>
      <c r="I26" s="14" t="s">
        <v>59</v>
      </c>
      <c r="J26" s="14" t="s">
        <v>59</v>
      </c>
      <c r="K26" s="14" t="s">
        <v>59</v>
      </c>
      <c r="L26" s="14">
        <v>781.4</v>
      </c>
      <c r="M26" s="52">
        <v>723.2</v>
      </c>
      <c r="N26" s="52">
        <v>723.2</v>
      </c>
      <c r="O26" s="21">
        <v>35</v>
      </c>
      <c r="P26" s="21">
        <v>2</v>
      </c>
      <c r="Q26" s="21">
        <v>2</v>
      </c>
      <c r="R26" s="53">
        <f>VLOOKUP(A26&amp;C26,Лист1!A:E,5,0)</f>
        <v>1897959.3515999999</v>
      </c>
      <c r="S26" s="53">
        <v>0</v>
      </c>
      <c r="T26" s="53">
        <v>0</v>
      </c>
      <c r="U26" s="53">
        <v>0</v>
      </c>
      <c r="V26" s="53">
        <f t="shared" si="3"/>
        <v>1897959.3515999999</v>
      </c>
      <c r="W26" s="54">
        <v>46752</v>
      </c>
    </row>
    <row r="27" spans="1:23" ht="15" customHeight="1">
      <c r="A27" s="20">
        <v>29</v>
      </c>
      <c r="B27" s="21">
        <v>12</v>
      </c>
      <c r="C27" s="56">
        <v>2027</v>
      </c>
      <c r="D27" s="20" t="s">
        <v>56</v>
      </c>
      <c r="E27" s="20" t="s">
        <v>67</v>
      </c>
      <c r="F27" s="21">
        <v>1</v>
      </c>
      <c r="G27" s="21">
        <v>1966</v>
      </c>
      <c r="H27" s="21">
        <v>2022</v>
      </c>
      <c r="I27" s="14" t="s">
        <v>59</v>
      </c>
      <c r="J27" s="14" t="s">
        <v>59</v>
      </c>
      <c r="K27" s="14" t="s">
        <v>59</v>
      </c>
      <c r="L27" s="52">
        <v>425.7</v>
      </c>
      <c r="M27" s="52">
        <v>386.1</v>
      </c>
      <c r="N27" s="52">
        <v>386.1</v>
      </c>
      <c r="O27" s="21">
        <v>16</v>
      </c>
      <c r="P27" s="21">
        <v>2</v>
      </c>
      <c r="Q27" s="21">
        <v>2</v>
      </c>
      <c r="R27" s="53">
        <f>VLOOKUP(A27&amp;C27,Лист1!A:E,5,0)</f>
        <v>1030089.0498</v>
      </c>
      <c r="S27" s="53">
        <v>0</v>
      </c>
      <c r="T27" s="53">
        <v>0</v>
      </c>
      <c r="U27" s="53">
        <v>0</v>
      </c>
      <c r="V27" s="53">
        <f t="shared" si="3"/>
        <v>1030089.0498</v>
      </c>
      <c r="W27" s="54">
        <v>46752</v>
      </c>
    </row>
    <row r="28" spans="1:23">
      <c r="A28" s="20">
        <v>38</v>
      </c>
      <c r="B28" s="21">
        <v>13</v>
      </c>
      <c r="C28" s="56">
        <v>2027</v>
      </c>
      <c r="D28" s="20" t="s">
        <v>56</v>
      </c>
      <c r="E28" s="20" t="s">
        <v>76</v>
      </c>
      <c r="F28" s="21">
        <v>1</v>
      </c>
      <c r="G28" s="51">
        <v>1966</v>
      </c>
      <c r="H28" s="21">
        <v>2022</v>
      </c>
      <c r="I28" s="14" t="s">
        <v>59</v>
      </c>
      <c r="J28" s="14" t="s">
        <v>59</v>
      </c>
      <c r="K28" s="14" t="s">
        <v>59</v>
      </c>
      <c r="L28" s="52">
        <v>461</v>
      </c>
      <c r="M28" s="52">
        <v>414.6</v>
      </c>
      <c r="N28" s="52">
        <v>414.6</v>
      </c>
      <c r="O28" s="21">
        <v>19</v>
      </c>
      <c r="P28" s="21">
        <v>2</v>
      </c>
      <c r="Q28" s="21">
        <v>2</v>
      </c>
      <c r="R28" s="53">
        <f>VLOOKUP(A28&amp;C28,Лист1!A:E,5,0)</f>
        <v>1119309.3611999999</v>
      </c>
      <c r="S28" s="53">
        <v>0</v>
      </c>
      <c r="T28" s="53">
        <v>0</v>
      </c>
      <c r="U28" s="53">
        <v>0</v>
      </c>
      <c r="V28" s="53">
        <f t="shared" si="3"/>
        <v>1119309.3611999999</v>
      </c>
      <c r="W28" s="54">
        <v>46752</v>
      </c>
    </row>
    <row r="29" spans="1:23" ht="15" customHeight="1">
      <c r="A29" s="20">
        <v>57</v>
      </c>
      <c r="B29" s="21">
        <v>14</v>
      </c>
      <c r="C29" s="50">
        <v>2027</v>
      </c>
      <c r="D29" s="20" t="s">
        <v>56</v>
      </c>
      <c r="E29" s="20" t="s">
        <v>93</v>
      </c>
      <c r="F29" s="21">
        <v>1</v>
      </c>
      <c r="G29" s="51">
        <v>1970</v>
      </c>
      <c r="H29" s="21">
        <v>2020</v>
      </c>
      <c r="I29" s="14" t="s">
        <v>59</v>
      </c>
      <c r="J29" s="14" t="s">
        <v>59</v>
      </c>
      <c r="K29" s="14" t="s">
        <v>59</v>
      </c>
      <c r="L29" s="52">
        <v>907</v>
      </c>
      <c r="M29" s="52">
        <v>818</v>
      </c>
      <c r="N29" s="52">
        <v>818</v>
      </c>
      <c r="O29" s="21">
        <v>30</v>
      </c>
      <c r="P29" s="21">
        <v>2</v>
      </c>
      <c r="Q29" s="21">
        <v>2</v>
      </c>
      <c r="R29" s="53">
        <f>VLOOKUP(A29&amp;C29,Лист1!A:E,5,0)</f>
        <v>2206174.9728000001</v>
      </c>
      <c r="S29" s="53">
        <v>0</v>
      </c>
      <c r="T29" s="53">
        <v>0</v>
      </c>
      <c r="U29" s="53">
        <v>0</v>
      </c>
      <c r="V29" s="53">
        <f t="shared" si="3"/>
        <v>2206174.9728000001</v>
      </c>
      <c r="W29" s="54">
        <v>46752</v>
      </c>
    </row>
    <row r="30" spans="1:23">
      <c r="A30" s="20">
        <v>36</v>
      </c>
      <c r="B30" s="21">
        <v>15</v>
      </c>
      <c r="C30" s="56">
        <v>2027</v>
      </c>
      <c r="D30" s="20" t="s">
        <v>56</v>
      </c>
      <c r="E30" s="20" t="s">
        <v>69</v>
      </c>
      <c r="F30" s="21">
        <v>1</v>
      </c>
      <c r="G30" s="51">
        <v>1962</v>
      </c>
      <c r="H30" s="51">
        <v>2025</v>
      </c>
      <c r="I30" s="14" t="s">
        <v>59</v>
      </c>
      <c r="J30" s="14" t="s">
        <v>59</v>
      </c>
      <c r="K30" s="14" t="s">
        <v>59</v>
      </c>
      <c r="L30" s="52">
        <v>691</v>
      </c>
      <c r="M30" s="52">
        <v>647</v>
      </c>
      <c r="N30" s="52">
        <v>647</v>
      </c>
      <c r="O30" s="21">
        <v>27</v>
      </c>
      <c r="P30" s="21">
        <v>2</v>
      </c>
      <c r="Q30" s="21">
        <v>2</v>
      </c>
      <c r="R30" s="53">
        <f>V30</f>
        <v>228630.99312000003</v>
      </c>
      <c r="S30" s="53">
        <v>0</v>
      </c>
      <c r="T30" s="53">
        <v>0</v>
      </c>
      <c r="U30" s="53">
        <v>0</v>
      </c>
      <c r="V30" s="53">
        <f>'Таблица 2'!L21</f>
        <v>228630.99312000003</v>
      </c>
      <c r="W30" s="54">
        <v>46752</v>
      </c>
    </row>
    <row r="31" spans="1:23">
      <c r="A31" s="20"/>
      <c r="B31" s="21"/>
      <c r="C31" s="21" t="s">
        <v>92</v>
      </c>
      <c r="D31" s="20"/>
      <c r="E31" s="20"/>
      <c r="F31" s="20"/>
      <c r="G31" s="20"/>
      <c r="H31" s="92"/>
      <c r="I31" s="20"/>
      <c r="J31" s="22"/>
      <c r="K31" s="22"/>
      <c r="L31" s="14">
        <f>SUM(L23:L30)</f>
        <v>4749.7</v>
      </c>
      <c r="M31" s="14">
        <f t="shared" ref="M31:N31" si="4">SUM(M23:M30)</f>
        <v>4343.8</v>
      </c>
      <c r="N31" s="14">
        <f t="shared" si="4"/>
        <v>4343.8</v>
      </c>
      <c r="O31" s="14"/>
      <c r="P31" s="14"/>
      <c r="Q31" s="14"/>
      <c r="R31" s="53">
        <f>SUM(R23:R30)</f>
        <v>10075308.996720001</v>
      </c>
      <c r="S31" s="53">
        <f>SUM(S23:S29)</f>
        <v>0</v>
      </c>
      <c r="T31" s="53">
        <f>SUM(T23:T29)</f>
        <v>0</v>
      </c>
      <c r="U31" s="53">
        <f>SUM(U23:U29)</f>
        <v>0</v>
      </c>
      <c r="V31" s="53">
        <f>SUM(V23:V30)</f>
        <v>10075308.996720001</v>
      </c>
      <c r="W31" s="14"/>
    </row>
    <row r="32" spans="1:23">
      <c r="A32" s="20">
        <v>69</v>
      </c>
      <c r="B32" s="21">
        <v>16</v>
      </c>
      <c r="C32" s="56">
        <v>2028</v>
      </c>
      <c r="D32" s="20" t="s">
        <v>56</v>
      </c>
      <c r="E32" s="20" t="s">
        <v>66</v>
      </c>
      <c r="F32" s="21">
        <v>1</v>
      </c>
      <c r="G32" s="21">
        <v>1960</v>
      </c>
      <c r="H32" s="21">
        <v>2019</v>
      </c>
      <c r="I32" s="14" t="s">
        <v>59</v>
      </c>
      <c r="J32" s="14" t="s">
        <v>59</v>
      </c>
      <c r="K32" s="14" t="s">
        <v>59</v>
      </c>
      <c r="L32" s="52">
        <v>384.4</v>
      </c>
      <c r="M32" s="52">
        <v>345.5</v>
      </c>
      <c r="N32" s="52">
        <v>345.5</v>
      </c>
      <c r="O32" s="21">
        <v>16</v>
      </c>
      <c r="P32" s="21">
        <v>2</v>
      </c>
      <c r="Q32" s="21">
        <v>1</v>
      </c>
      <c r="R32" s="53">
        <f>VLOOKUP(A32&amp;C32,Лист1!A:E,5,0)</f>
        <v>1546774.5559400001</v>
      </c>
      <c r="S32" s="53">
        <v>0</v>
      </c>
      <c r="T32" s="53">
        <v>0</v>
      </c>
      <c r="U32" s="53">
        <v>0</v>
      </c>
      <c r="V32" s="53">
        <f>R32</f>
        <v>1546774.5559400001</v>
      </c>
      <c r="W32" s="54">
        <v>47118</v>
      </c>
    </row>
    <row r="33" spans="1:23" ht="15" customHeight="1">
      <c r="A33" s="20">
        <v>71</v>
      </c>
      <c r="B33" s="21">
        <v>17</v>
      </c>
      <c r="C33" s="56">
        <v>2028</v>
      </c>
      <c r="D33" s="20" t="s">
        <v>56</v>
      </c>
      <c r="E33" s="20" t="s">
        <v>61</v>
      </c>
      <c r="F33" s="21">
        <v>1</v>
      </c>
      <c r="G33" s="21">
        <v>1960</v>
      </c>
      <c r="H33" s="21">
        <v>2025</v>
      </c>
      <c r="I33" s="14" t="s">
        <v>59</v>
      </c>
      <c r="J33" s="14" t="s">
        <v>59</v>
      </c>
      <c r="K33" s="14" t="s">
        <v>59</v>
      </c>
      <c r="L33" s="52">
        <v>382.4</v>
      </c>
      <c r="M33" s="52">
        <v>348</v>
      </c>
      <c r="N33" s="52">
        <v>348</v>
      </c>
      <c r="O33" s="21">
        <v>14</v>
      </c>
      <c r="P33" s="21">
        <v>2</v>
      </c>
      <c r="Q33" s="21">
        <v>1</v>
      </c>
      <c r="R33" s="53">
        <f>VLOOKUP(A33&amp;C33,Лист1!A:E,5,0)</f>
        <v>1085915.4031799999</v>
      </c>
      <c r="S33" s="53">
        <v>0</v>
      </c>
      <c r="T33" s="53">
        <v>0</v>
      </c>
      <c r="U33" s="53">
        <v>0</v>
      </c>
      <c r="V33" s="53">
        <f t="shared" ref="V33:V52" si="5">R33</f>
        <v>1085915.4031799999</v>
      </c>
      <c r="W33" s="54">
        <v>47118</v>
      </c>
    </row>
    <row r="34" spans="1:23" ht="15" customHeight="1">
      <c r="A34" s="20">
        <v>29</v>
      </c>
      <c r="B34" s="21">
        <v>18</v>
      </c>
      <c r="C34" s="56">
        <v>2028</v>
      </c>
      <c r="D34" s="20" t="s">
        <v>56</v>
      </c>
      <c r="E34" s="20" t="s">
        <v>67</v>
      </c>
      <c r="F34" s="21">
        <v>1</v>
      </c>
      <c r="G34" s="21">
        <v>1966</v>
      </c>
      <c r="H34" s="21">
        <v>2022</v>
      </c>
      <c r="I34" s="14" t="s">
        <v>59</v>
      </c>
      <c r="J34" s="14" t="s">
        <v>59</v>
      </c>
      <c r="K34" s="14" t="s">
        <v>59</v>
      </c>
      <c r="L34" s="52">
        <v>425.7</v>
      </c>
      <c r="M34" s="52">
        <v>386.1</v>
      </c>
      <c r="N34" s="52">
        <v>386.1</v>
      </c>
      <c r="O34" s="21">
        <v>16</v>
      </c>
      <c r="P34" s="21">
        <v>2</v>
      </c>
      <c r="Q34" s="21">
        <v>2</v>
      </c>
      <c r="R34" s="53">
        <f>VLOOKUP(A34&amp;C34,Лист1!A:E,5,0)</f>
        <v>1689452.6962600001</v>
      </c>
      <c r="S34" s="53">
        <v>0</v>
      </c>
      <c r="T34" s="53">
        <v>0</v>
      </c>
      <c r="U34" s="53">
        <v>0</v>
      </c>
      <c r="V34" s="53">
        <f t="shared" si="5"/>
        <v>1689452.6962600001</v>
      </c>
      <c r="W34" s="54">
        <v>47118</v>
      </c>
    </row>
    <row r="35" spans="1:23" ht="15" customHeight="1">
      <c r="A35" s="20">
        <v>30</v>
      </c>
      <c r="B35" s="21">
        <v>19</v>
      </c>
      <c r="C35" s="56">
        <v>2028</v>
      </c>
      <c r="D35" s="20" t="s">
        <v>56</v>
      </c>
      <c r="E35" s="20" t="s">
        <v>95</v>
      </c>
      <c r="F35" s="21">
        <v>1</v>
      </c>
      <c r="G35" s="51">
        <v>1975</v>
      </c>
      <c r="H35" s="21">
        <v>1998</v>
      </c>
      <c r="I35" s="14" t="s">
        <v>59</v>
      </c>
      <c r="J35" s="14" t="s">
        <v>59</v>
      </c>
      <c r="K35" s="14" t="s">
        <v>59</v>
      </c>
      <c r="L35" s="52">
        <v>1224</v>
      </c>
      <c r="M35" s="52">
        <v>1139</v>
      </c>
      <c r="N35" s="52">
        <v>1139</v>
      </c>
      <c r="O35" s="21">
        <v>42</v>
      </c>
      <c r="P35" s="21">
        <v>3</v>
      </c>
      <c r="Q35" s="21">
        <v>2</v>
      </c>
      <c r="R35" s="53">
        <f>VLOOKUP(A35&amp;C35,Лист1!A:E,5,0)</f>
        <v>288004.158</v>
      </c>
      <c r="S35" s="53">
        <v>0</v>
      </c>
      <c r="T35" s="53">
        <v>0</v>
      </c>
      <c r="U35" s="53">
        <v>0</v>
      </c>
      <c r="V35" s="53">
        <f t="shared" si="5"/>
        <v>288004.158</v>
      </c>
      <c r="W35" s="54">
        <v>47118</v>
      </c>
    </row>
    <row r="36" spans="1:23" ht="15" customHeight="1">
      <c r="A36" s="20">
        <v>32</v>
      </c>
      <c r="B36" s="21">
        <v>20</v>
      </c>
      <c r="C36" s="56">
        <v>2028</v>
      </c>
      <c r="D36" s="20" t="s">
        <v>56</v>
      </c>
      <c r="E36" s="20" t="s">
        <v>96</v>
      </c>
      <c r="F36" s="21">
        <v>1</v>
      </c>
      <c r="G36" s="51">
        <v>1973</v>
      </c>
      <c r="H36" s="21">
        <v>2002</v>
      </c>
      <c r="I36" s="14" t="s">
        <v>59</v>
      </c>
      <c r="J36" s="14" t="s">
        <v>59</v>
      </c>
      <c r="K36" s="14" t="s">
        <v>59</v>
      </c>
      <c r="L36" s="52">
        <v>1603</v>
      </c>
      <c r="M36" s="52">
        <v>1498</v>
      </c>
      <c r="N36" s="52">
        <v>1498</v>
      </c>
      <c r="O36" s="21">
        <v>82</v>
      </c>
      <c r="P36" s="21">
        <v>3</v>
      </c>
      <c r="Q36" s="21">
        <v>3</v>
      </c>
      <c r="R36" s="53">
        <f>VLOOKUP(A36&amp;C36,Лист1!A:E,5,0)</f>
        <v>573792.89939999999</v>
      </c>
      <c r="S36" s="53">
        <v>0</v>
      </c>
      <c r="T36" s="53">
        <v>0</v>
      </c>
      <c r="U36" s="53">
        <v>0</v>
      </c>
      <c r="V36" s="53">
        <f t="shared" si="5"/>
        <v>573792.89939999999</v>
      </c>
      <c r="W36" s="54">
        <v>47118</v>
      </c>
    </row>
    <row r="37" spans="1:23" ht="15" customHeight="1">
      <c r="A37" s="20">
        <v>33</v>
      </c>
      <c r="B37" s="21">
        <v>21</v>
      </c>
      <c r="C37" s="56">
        <v>2028</v>
      </c>
      <c r="D37" s="20" t="s">
        <v>56</v>
      </c>
      <c r="E37" s="20" t="s">
        <v>97</v>
      </c>
      <c r="F37" s="21">
        <v>1</v>
      </c>
      <c r="G37" s="51">
        <v>1970</v>
      </c>
      <c r="H37" s="21">
        <v>2001</v>
      </c>
      <c r="I37" s="14" t="s">
        <v>59</v>
      </c>
      <c r="J37" s="14" t="s">
        <v>59</v>
      </c>
      <c r="K37" s="14" t="s">
        <v>59</v>
      </c>
      <c r="L37" s="52">
        <v>693</v>
      </c>
      <c r="M37" s="52">
        <v>635</v>
      </c>
      <c r="N37" s="52">
        <v>635</v>
      </c>
      <c r="O37" s="21">
        <v>32</v>
      </c>
      <c r="P37" s="21">
        <v>2</v>
      </c>
      <c r="Q37" s="21">
        <v>2</v>
      </c>
      <c r="R37" s="53">
        <f>VLOOKUP(A37&amp;C37,Лист1!A:E,5,0)</f>
        <v>228187.90979999999</v>
      </c>
      <c r="S37" s="53">
        <v>0</v>
      </c>
      <c r="T37" s="53">
        <v>0</v>
      </c>
      <c r="U37" s="53">
        <v>0</v>
      </c>
      <c r="V37" s="53">
        <f t="shared" si="5"/>
        <v>228187.90979999999</v>
      </c>
      <c r="W37" s="54">
        <v>47118</v>
      </c>
    </row>
    <row r="38" spans="1:23" ht="15" customHeight="1">
      <c r="A38" s="20">
        <v>34</v>
      </c>
      <c r="B38" s="21">
        <v>22</v>
      </c>
      <c r="C38" s="56">
        <v>2028</v>
      </c>
      <c r="D38" s="20" t="s">
        <v>56</v>
      </c>
      <c r="E38" s="20" t="s">
        <v>98</v>
      </c>
      <c r="F38" s="21">
        <v>1</v>
      </c>
      <c r="G38" s="51">
        <v>1972</v>
      </c>
      <c r="H38" s="21">
        <v>2005</v>
      </c>
      <c r="I38" s="14" t="s">
        <v>59</v>
      </c>
      <c r="J38" s="14" t="s">
        <v>59</v>
      </c>
      <c r="K38" s="14" t="s">
        <v>59</v>
      </c>
      <c r="L38" s="52">
        <v>789</v>
      </c>
      <c r="M38" s="52">
        <v>728</v>
      </c>
      <c r="N38" s="52">
        <v>728</v>
      </c>
      <c r="O38" s="21">
        <v>28</v>
      </c>
      <c r="P38" s="21">
        <v>2</v>
      </c>
      <c r="Q38" s="21">
        <v>2</v>
      </c>
      <c r="R38" s="53">
        <f>VLOOKUP(A38&amp;C38,Лист1!A:E,5,0)</f>
        <v>245911.2426</v>
      </c>
      <c r="S38" s="53">
        <v>0</v>
      </c>
      <c r="T38" s="53">
        <v>0</v>
      </c>
      <c r="U38" s="53">
        <v>0</v>
      </c>
      <c r="V38" s="53">
        <f t="shared" si="5"/>
        <v>245911.2426</v>
      </c>
      <c r="W38" s="54">
        <v>47118</v>
      </c>
    </row>
    <row r="39" spans="1:23" ht="15" customHeight="1">
      <c r="A39" s="20">
        <v>35</v>
      </c>
      <c r="B39" s="21">
        <v>23</v>
      </c>
      <c r="C39" s="56">
        <v>2028</v>
      </c>
      <c r="D39" s="20" t="s">
        <v>56</v>
      </c>
      <c r="E39" s="20" t="s">
        <v>68</v>
      </c>
      <c r="F39" s="21">
        <v>1</v>
      </c>
      <c r="G39" s="51">
        <v>1975</v>
      </c>
      <c r="H39" s="51">
        <v>2010</v>
      </c>
      <c r="I39" s="14" t="s">
        <v>59</v>
      </c>
      <c r="J39" s="14" t="s">
        <v>59</v>
      </c>
      <c r="K39" s="14" t="s">
        <v>59</v>
      </c>
      <c r="L39" s="52">
        <v>1265.4000000000001</v>
      </c>
      <c r="M39" s="52">
        <v>1199.7</v>
      </c>
      <c r="N39" s="52">
        <v>1199.7</v>
      </c>
      <c r="O39" s="21">
        <v>30</v>
      </c>
      <c r="P39" s="21">
        <v>2</v>
      </c>
      <c r="Q39" s="21">
        <v>2</v>
      </c>
      <c r="R39" s="53">
        <f>VLOOKUP(A39&amp;C39,Лист1!A:E,5,0)</f>
        <v>334749.44825999998</v>
      </c>
      <c r="S39" s="53">
        <v>0</v>
      </c>
      <c r="T39" s="53">
        <v>0</v>
      </c>
      <c r="U39" s="53">
        <v>0</v>
      </c>
      <c r="V39" s="53">
        <f t="shared" si="5"/>
        <v>334749.44825999998</v>
      </c>
      <c r="W39" s="54">
        <v>47118</v>
      </c>
    </row>
    <row r="40" spans="1:23">
      <c r="A40" s="20">
        <v>36</v>
      </c>
      <c r="B40" s="21">
        <v>24</v>
      </c>
      <c r="C40" s="56">
        <v>2028</v>
      </c>
      <c r="D40" s="20" t="s">
        <v>56</v>
      </c>
      <c r="E40" s="20" t="s">
        <v>69</v>
      </c>
      <c r="F40" s="21">
        <v>1</v>
      </c>
      <c r="G40" s="51">
        <v>1962</v>
      </c>
      <c r="H40" s="51">
        <v>2025</v>
      </c>
      <c r="I40" s="14" t="s">
        <v>59</v>
      </c>
      <c r="J40" s="14" t="s">
        <v>59</v>
      </c>
      <c r="K40" s="14" t="s">
        <v>59</v>
      </c>
      <c r="L40" s="52">
        <v>691</v>
      </c>
      <c r="M40" s="52">
        <v>647</v>
      </c>
      <c r="N40" s="52">
        <v>647</v>
      </c>
      <c r="O40" s="21">
        <v>27</v>
      </c>
      <c r="P40" s="21">
        <v>2</v>
      </c>
      <c r="Q40" s="21">
        <v>2</v>
      </c>
      <c r="R40" s="53">
        <f>'Таблица 2'!L45+'Таблица 2'!L46+'Таблица 2'!L47</f>
        <v>2566010.1072</v>
      </c>
      <c r="S40" s="53">
        <v>0</v>
      </c>
      <c r="T40" s="53">
        <v>0</v>
      </c>
      <c r="U40" s="53">
        <v>0</v>
      </c>
      <c r="V40" s="53">
        <f t="shared" si="5"/>
        <v>2566010.1072</v>
      </c>
      <c r="W40" s="54">
        <v>47118</v>
      </c>
    </row>
    <row r="41" spans="1:23">
      <c r="A41" s="20">
        <v>38</v>
      </c>
      <c r="B41" s="21">
        <v>25</v>
      </c>
      <c r="C41" s="56">
        <v>2028</v>
      </c>
      <c r="D41" s="20" t="s">
        <v>56</v>
      </c>
      <c r="E41" s="20" t="s">
        <v>76</v>
      </c>
      <c r="F41" s="21">
        <v>1</v>
      </c>
      <c r="G41" s="51">
        <v>1966</v>
      </c>
      <c r="H41" s="21">
        <v>2022</v>
      </c>
      <c r="I41" s="14" t="s">
        <v>59</v>
      </c>
      <c r="J41" s="14" t="s">
        <v>59</v>
      </c>
      <c r="K41" s="14" t="s">
        <v>59</v>
      </c>
      <c r="L41" s="52">
        <v>461</v>
      </c>
      <c r="M41" s="52">
        <v>414.6</v>
      </c>
      <c r="N41" s="52">
        <v>414.6</v>
      </c>
      <c r="O41" s="21">
        <v>19</v>
      </c>
      <c r="P41" s="21">
        <v>2</v>
      </c>
      <c r="Q41" s="21">
        <v>2</v>
      </c>
      <c r="R41" s="53">
        <f>VLOOKUP(A41&amp;C41,Лист1!A:E,5,0)</f>
        <v>1726313.0815999999</v>
      </c>
      <c r="S41" s="53">
        <v>0</v>
      </c>
      <c r="T41" s="53">
        <v>0</v>
      </c>
      <c r="U41" s="53">
        <v>0</v>
      </c>
      <c r="V41" s="53">
        <f t="shared" si="5"/>
        <v>1726313.0815999999</v>
      </c>
      <c r="W41" s="54">
        <v>47118</v>
      </c>
    </row>
    <row r="42" spans="1:23">
      <c r="A42" s="20">
        <v>39</v>
      </c>
      <c r="B42" s="21">
        <v>26</v>
      </c>
      <c r="C42" s="56">
        <v>2028</v>
      </c>
      <c r="D42" s="20" t="s">
        <v>56</v>
      </c>
      <c r="E42" s="20" t="s">
        <v>60</v>
      </c>
      <c r="F42" s="21">
        <v>1</v>
      </c>
      <c r="G42" s="21">
        <v>1970</v>
      </c>
      <c r="H42" s="21">
        <v>2020</v>
      </c>
      <c r="I42" s="14" t="s">
        <v>59</v>
      </c>
      <c r="J42" s="14" t="s">
        <v>59</v>
      </c>
      <c r="K42" s="14" t="s">
        <v>59</v>
      </c>
      <c r="L42" s="52">
        <v>416.1</v>
      </c>
      <c r="M42" s="52">
        <v>375.8</v>
      </c>
      <c r="N42" s="52">
        <v>375.8</v>
      </c>
      <c r="O42" s="21">
        <v>19</v>
      </c>
      <c r="P42" s="21">
        <v>2</v>
      </c>
      <c r="Q42" s="21">
        <v>2</v>
      </c>
      <c r="R42" s="53">
        <f>VLOOKUP(A42&amp;C42,Лист1!A:E,5,0)</f>
        <v>1503967.5797999999</v>
      </c>
      <c r="S42" s="53">
        <v>0</v>
      </c>
      <c r="T42" s="53">
        <v>0</v>
      </c>
      <c r="U42" s="53">
        <v>0</v>
      </c>
      <c r="V42" s="53">
        <f t="shared" si="5"/>
        <v>1503967.5797999999</v>
      </c>
      <c r="W42" s="54">
        <v>47118</v>
      </c>
    </row>
    <row r="43" spans="1:23" ht="15" customHeight="1">
      <c r="A43" s="20">
        <v>41</v>
      </c>
      <c r="B43" s="21">
        <v>27</v>
      </c>
      <c r="C43" s="56">
        <v>2028</v>
      </c>
      <c r="D43" s="20" t="s">
        <v>56</v>
      </c>
      <c r="E43" s="20" t="s">
        <v>70</v>
      </c>
      <c r="F43" s="21">
        <v>1</v>
      </c>
      <c r="G43" s="51">
        <v>1965</v>
      </c>
      <c r="H43" s="21">
        <v>2020</v>
      </c>
      <c r="I43" s="14" t="s">
        <v>59</v>
      </c>
      <c r="J43" s="14" t="s">
        <v>59</v>
      </c>
      <c r="K43" s="14" t="s">
        <v>59</v>
      </c>
      <c r="L43" s="52">
        <v>440.3</v>
      </c>
      <c r="M43" s="52">
        <v>399.5</v>
      </c>
      <c r="N43" s="52">
        <v>399.5</v>
      </c>
      <c r="O43" s="21">
        <v>17</v>
      </c>
      <c r="P43" s="21">
        <v>2</v>
      </c>
      <c r="Q43" s="21">
        <v>2</v>
      </c>
      <c r="R43" s="53">
        <f>VLOOKUP(A43&amp;C43,Лист1!A:E,5,0)</f>
        <v>1521195.5336</v>
      </c>
      <c r="S43" s="53">
        <v>0</v>
      </c>
      <c r="T43" s="53">
        <v>0</v>
      </c>
      <c r="U43" s="53">
        <v>0</v>
      </c>
      <c r="V43" s="53">
        <f t="shared" si="5"/>
        <v>1521195.5336</v>
      </c>
      <c r="W43" s="54">
        <v>47118</v>
      </c>
    </row>
    <row r="44" spans="1:23" ht="15" customHeight="1">
      <c r="A44" s="20">
        <v>54</v>
      </c>
      <c r="B44" s="21">
        <v>28</v>
      </c>
      <c r="C44" s="56">
        <v>2028</v>
      </c>
      <c r="D44" s="20" t="s">
        <v>56</v>
      </c>
      <c r="E44" s="20" t="s">
        <v>89</v>
      </c>
      <c r="F44" s="21">
        <v>1</v>
      </c>
      <c r="G44" s="21">
        <v>1970</v>
      </c>
      <c r="H44" s="21" t="s">
        <v>62</v>
      </c>
      <c r="I44" s="14" t="s">
        <v>59</v>
      </c>
      <c r="J44" s="14" t="s">
        <v>59</v>
      </c>
      <c r="K44" s="14" t="s">
        <v>59</v>
      </c>
      <c r="L44" s="14">
        <v>683.1</v>
      </c>
      <c r="M44" s="14">
        <v>633.6</v>
      </c>
      <c r="N44" s="14">
        <v>633.6</v>
      </c>
      <c r="O44" s="55">
        <v>31</v>
      </c>
      <c r="P44" s="55">
        <v>2</v>
      </c>
      <c r="Q44" s="55">
        <v>2</v>
      </c>
      <c r="R44" s="53">
        <f>VLOOKUP(A44&amp;C44,Лист1!A:E,5,0)</f>
        <v>4293132.1376</v>
      </c>
      <c r="S44" s="53">
        <v>0</v>
      </c>
      <c r="T44" s="53">
        <v>0</v>
      </c>
      <c r="U44" s="53">
        <v>0</v>
      </c>
      <c r="V44" s="53">
        <f t="shared" si="5"/>
        <v>4293132.1376</v>
      </c>
      <c r="W44" s="54">
        <v>47118</v>
      </c>
    </row>
    <row r="45" spans="1:23" s="74" customFormat="1" ht="15" customHeight="1">
      <c r="A45" s="69">
        <v>55</v>
      </c>
      <c r="B45" s="68">
        <v>29</v>
      </c>
      <c r="C45" s="75">
        <v>2028</v>
      </c>
      <c r="D45" s="69" t="s">
        <v>56</v>
      </c>
      <c r="E45" s="69" t="s">
        <v>90</v>
      </c>
      <c r="F45" s="68">
        <v>1</v>
      </c>
      <c r="G45" s="76">
        <v>1970</v>
      </c>
      <c r="H45" s="68">
        <v>2020</v>
      </c>
      <c r="I45" s="65" t="s">
        <v>59</v>
      </c>
      <c r="J45" s="65" t="s">
        <v>59</v>
      </c>
      <c r="K45" s="65" t="s">
        <v>59</v>
      </c>
      <c r="L45" s="77">
        <v>387.5</v>
      </c>
      <c r="M45" s="77">
        <v>361.9</v>
      </c>
      <c r="N45" s="77">
        <v>361.9</v>
      </c>
      <c r="O45" s="78">
        <v>19</v>
      </c>
      <c r="P45" s="78">
        <v>2</v>
      </c>
      <c r="Q45" s="78">
        <v>1</v>
      </c>
      <c r="R45" s="79">
        <f>VLOOKUP(A45&amp;C45,Лист1!A:E,5,0)+'Таблица 2'!L23</f>
        <v>3093185.2892000005</v>
      </c>
      <c r="S45" s="79">
        <v>0</v>
      </c>
      <c r="T45" s="79">
        <v>0</v>
      </c>
      <c r="U45" s="79">
        <v>0</v>
      </c>
      <c r="V45" s="79">
        <f t="shared" si="5"/>
        <v>3093185.2892000005</v>
      </c>
      <c r="W45" s="80">
        <v>47118</v>
      </c>
    </row>
    <row r="46" spans="1:23" ht="15" customHeight="1">
      <c r="A46" s="20">
        <v>57</v>
      </c>
      <c r="B46" s="21">
        <v>30</v>
      </c>
      <c r="C46" s="50">
        <v>2028</v>
      </c>
      <c r="D46" s="20" t="s">
        <v>56</v>
      </c>
      <c r="E46" s="20" t="s">
        <v>93</v>
      </c>
      <c r="F46" s="21">
        <v>1</v>
      </c>
      <c r="G46" s="51">
        <v>1970</v>
      </c>
      <c r="H46" s="21">
        <v>2020</v>
      </c>
      <c r="I46" s="14" t="s">
        <v>59</v>
      </c>
      <c r="J46" s="14" t="s">
        <v>59</v>
      </c>
      <c r="K46" s="14" t="s">
        <v>59</v>
      </c>
      <c r="L46" s="52">
        <v>907</v>
      </c>
      <c r="M46" s="52">
        <v>818</v>
      </c>
      <c r="N46" s="52">
        <v>818</v>
      </c>
      <c r="O46" s="21">
        <v>30</v>
      </c>
      <c r="P46" s="21">
        <v>2</v>
      </c>
      <c r="Q46" s="21">
        <v>2</v>
      </c>
      <c r="R46" s="53">
        <f>VLOOKUP(A46&amp;C46,Лист1!A:E,5,0)</f>
        <v>4403649.6604000004</v>
      </c>
      <c r="S46" s="53">
        <v>0</v>
      </c>
      <c r="T46" s="53">
        <v>0</v>
      </c>
      <c r="U46" s="53">
        <v>0</v>
      </c>
      <c r="V46" s="53">
        <f t="shared" si="5"/>
        <v>4403649.6604000004</v>
      </c>
      <c r="W46" s="54">
        <v>47118</v>
      </c>
    </row>
    <row r="47" spans="1:23" ht="15" customHeight="1">
      <c r="A47" s="20">
        <v>58</v>
      </c>
      <c r="B47" s="21">
        <v>31</v>
      </c>
      <c r="C47" s="56">
        <v>2028</v>
      </c>
      <c r="D47" s="20" t="s">
        <v>56</v>
      </c>
      <c r="E47" s="20" t="s">
        <v>99</v>
      </c>
      <c r="F47" s="21">
        <v>1</v>
      </c>
      <c r="G47" s="51">
        <v>1970</v>
      </c>
      <c r="H47" s="21" t="s">
        <v>71</v>
      </c>
      <c r="I47" s="14" t="s">
        <v>59</v>
      </c>
      <c r="J47" s="14" t="s">
        <v>59</v>
      </c>
      <c r="K47" s="14" t="s">
        <v>59</v>
      </c>
      <c r="L47" s="52">
        <v>962</v>
      </c>
      <c r="M47" s="52">
        <v>870</v>
      </c>
      <c r="N47" s="52">
        <v>870</v>
      </c>
      <c r="O47" s="21">
        <v>23</v>
      </c>
      <c r="P47" s="21">
        <v>2</v>
      </c>
      <c r="Q47" s="21">
        <v>3</v>
      </c>
      <c r="R47" s="53">
        <f>VLOOKUP(A47&amp;C47,Лист1!A:E,5,0)</f>
        <v>460585.11114000005</v>
      </c>
      <c r="S47" s="53">
        <v>0</v>
      </c>
      <c r="T47" s="53">
        <v>0</v>
      </c>
      <c r="U47" s="53">
        <v>0</v>
      </c>
      <c r="V47" s="53">
        <f t="shared" si="5"/>
        <v>460585.11114000005</v>
      </c>
      <c r="W47" s="54">
        <v>47118</v>
      </c>
    </row>
    <row r="48" spans="1:23" ht="15" customHeight="1">
      <c r="A48" s="20">
        <v>66</v>
      </c>
      <c r="B48" s="21">
        <v>32</v>
      </c>
      <c r="C48" s="56">
        <v>2028</v>
      </c>
      <c r="D48" s="20" t="s">
        <v>56</v>
      </c>
      <c r="E48" s="20" t="s">
        <v>73</v>
      </c>
      <c r="F48" s="21">
        <v>1</v>
      </c>
      <c r="G48" s="51">
        <v>1978</v>
      </c>
      <c r="H48" s="21" t="s">
        <v>71</v>
      </c>
      <c r="I48" s="14" t="s">
        <v>59</v>
      </c>
      <c r="J48" s="14" t="s">
        <v>59</v>
      </c>
      <c r="K48" s="14" t="s">
        <v>59</v>
      </c>
      <c r="L48" s="52">
        <v>788.9</v>
      </c>
      <c r="M48" s="52">
        <v>720.1</v>
      </c>
      <c r="N48" s="52">
        <v>720.1</v>
      </c>
      <c r="O48" s="21">
        <v>29</v>
      </c>
      <c r="P48" s="21">
        <v>2</v>
      </c>
      <c r="Q48" s="21">
        <v>2</v>
      </c>
      <c r="R48" s="53">
        <f>VLOOKUP(A48&amp;C48,Лист1!A:E,5,0)</f>
        <v>246575.86757999999</v>
      </c>
      <c r="S48" s="53">
        <v>0</v>
      </c>
      <c r="T48" s="53">
        <v>0</v>
      </c>
      <c r="U48" s="53">
        <v>0</v>
      </c>
      <c r="V48" s="53">
        <f t="shared" si="5"/>
        <v>246575.86757999999</v>
      </c>
      <c r="W48" s="54">
        <v>47118</v>
      </c>
    </row>
    <row r="49" spans="1:23">
      <c r="A49" s="20">
        <v>15</v>
      </c>
      <c r="B49" s="21">
        <v>33</v>
      </c>
      <c r="C49" s="56">
        <v>2028</v>
      </c>
      <c r="D49" s="20" t="s">
        <v>56</v>
      </c>
      <c r="E49" s="20" t="s">
        <v>57</v>
      </c>
      <c r="F49" s="21">
        <v>1</v>
      </c>
      <c r="G49" s="21">
        <v>1967</v>
      </c>
      <c r="H49" s="21">
        <v>2023</v>
      </c>
      <c r="I49" s="14" t="s">
        <v>59</v>
      </c>
      <c r="J49" s="14" t="s">
        <v>59</v>
      </c>
      <c r="K49" s="14" t="s">
        <v>59</v>
      </c>
      <c r="L49" s="14">
        <v>781.4</v>
      </c>
      <c r="M49" s="52">
        <v>723.2</v>
      </c>
      <c r="N49" s="52">
        <v>723.2</v>
      </c>
      <c r="O49" s="21">
        <v>35</v>
      </c>
      <c r="P49" s="21">
        <v>2</v>
      </c>
      <c r="Q49" s="21">
        <v>2</v>
      </c>
      <c r="R49" s="53">
        <f>VLOOKUP(A49&amp;C49,Лист1!A:E,5,0)</f>
        <v>2862095.4798600003</v>
      </c>
      <c r="S49" s="53">
        <v>0</v>
      </c>
      <c r="T49" s="53">
        <v>0</v>
      </c>
      <c r="U49" s="53">
        <v>0</v>
      </c>
      <c r="V49" s="53">
        <f t="shared" si="5"/>
        <v>2862095.4798600003</v>
      </c>
      <c r="W49" s="54">
        <v>47118</v>
      </c>
    </row>
    <row r="50" spans="1:23">
      <c r="A50" s="20">
        <v>16</v>
      </c>
      <c r="B50" s="21">
        <v>34</v>
      </c>
      <c r="C50" s="56">
        <v>2028</v>
      </c>
      <c r="D50" s="20" t="s">
        <v>56</v>
      </c>
      <c r="E50" s="20" t="s">
        <v>58</v>
      </c>
      <c r="F50" s="21">
        <v>1</v>
      </c>
      <c r="G50" s="51">
        <v>1967</v>
      </c>
      <c r="H50" s="51">
        <v>2025</v>
      </c>
      <c r="I50" s="14" t="s">
        <v>59</v>
      </c>
      <c r="J50" s="14" t="s">
        <v>59</v>
      </c>
      <c r="K50" s="14" t="s">
        <v>59</v>
      </c>
      <c r="L50" s="52">
        <v>768.46</v>
      </c>
      <c r="M50" s="52">
        <v>710.66</v>
      </c>
      <c r="N50" s="52">
        <v>710.66</v>
      </c>
      <c r="O50" s="21">
        <v>37</v>
      </c>
      <c r="P50" s="21">
        <v>2</v>
      </c>
      <c r="Q50" s="21">
        <v>2</v>
      </c>
      <c r="R50" s="53">
        <f>VLOOKUP(A50&amp;C50,Лист1!A:E,5,0)</f>
        <v>2543901.2913600001</v>
      </c>
      <c r="S50" s="53">
        <v>0</v>
      </c>
      <c r="T50" s="53">
        <v>0</v>
      </c>
      <c r="U50" s="53">
        <v>0</v>
      </c>
      <c r="V50" s="53">
        <f t="shared" si="5"/>
        <v>2543901.2913600001</v>
      </c>
      <c r="W50" s="54">
        <v>47118</v>
      </c>
    </row>
    <row r="51" spans="1:23">
      <c r="A51" s="20">
        <v>18</v>
      </c>
      <c r="B51" s="21">
        <v>35</v>
      </c>
      <c r="C51" s="56">
        <v>2028</v>
      </c>
      <c r="D51" s="20" t="s">
        <v>56</v>
      </c>
      <c r="E51" s="20" t="s">
        <v>74</v>
      </c>
      <c r="F51" s="21">
        <v>1</v>
      </c>
      <c r="G51" s="51">
        <v>1958</v>
      </c>
      <c r="H51" s="51">
        <v>2018</v>
      </c>
      <c r="I51" s="14" t="s">
        <v>59</v>
      </c>
      <c r="J51" s="14" t="s">
        <v>59</v>
      </c>
      <c r="K51" s="14" t="s">
        <v>59</v>
      </c>
      <c r="L51" s="52">
        <v>457.2</v>
      </c>
      <c r="M51" s="52">
        <v>378.7</v>
      </c>
      <c r="N51" s="52">
        <v>378.7</v>
      </c>
      <c r="O51" s="21">
        <v>20</v>
      </c>
      <c r="P51" s="21">
        <v>2</v>
      </c>
      <c r="Q51" s="21">
        <v>1</v>
      </c>
      <c r="R51" s="53">
        <f>VLOOKUP(A51&amp;C51,Лист1!A:E,5,0)</f>
        <v>1615587.1932000001</v>
      </c>
      <c r="S51" s="53">
        <v>0</v>
      </c>
      <c r="T51" s="53">
        <v>0</v>
      </c>
      <c r="U51" s="53">
        <v>0</v>
      </c>
      <c r="V51" s="53">
        <f t="shared" si="5"/>
        <v>1615587.1932000001</v>
      </c>
      <c r="W51" s="54">
        <v>47118</v>
      </c>
    </row>
    <row r="52" spans="1:23" s="74" customFormat="1" ht="15" customHeight="1">
      <c r="A52" s="69">
        <v>44</v>
      </c>
      <c r="B52" s="68">
        <v>36</v>
      </c>
      <c r="C52" s="75">
        <v>2028</v>
      </c>
      <c r="D52" s="69" t="s">
        <v>56</v>
      </c>
      <c r="E52" s="73" t="s">
        <v>101</v>
      </c>
      <c r="F52" s="68">
        <v>1</v>
      </c>
      <c r="G52" s="76">
        <v>1968</v>
      </c>
      <c r="H52" s="68" t="s">
        <v>71</v>
      </c>
      <c r="I52" s="65" t="s">
        <v>59</v>
      </c>
      <c r="J52" s="65" t="s">
        <v>59</v>
      </c>
      <c r="K52" s="65" t="s">
        <v>59</v>
      </c>
      <c r="L52" s="77">
        <v>661</v>
      </c>
      <c r="M52" s="77">
        <v>609</v>
      </c>
      <c r="N52" s="77">
        <v>609</v>
      </c>
      <c r="O52" s="68">
        <v>35</v>
      </c>
      <c r="P52" s="68">
        <v>2</v>
      </c>
      <c r="Q52" s="68">
        <v>2</v>
      </c>
      <c r="R52" s="79">
        <f>VLOOKUP(A52&amp;C52,Лист1!A:E,5,0)+'Таблица 2'!L26</f>
        <v>3542872.1644800003</v>
      </c>
      <c r="S52" s="79">
        <v>0</v>
      </c>
      <c r="T52" s="79">
        <v>0</v>
      </c>
      <c r="U52" s="79">
        <v>0</v>
      </c>
      <c r="V52" s="79">
        <f t="shared" si="5"/>
        <v>3542872.1644800003</v>
      </c>
      <c r="W52" s="80">
        <v>47118</v>
      </c>
    </row>
    <row r="53" spans="1:23">
      <c r="A53" s="23"/>
      <c r="B53" s="57"/>
      <c r="C53" s="21" t="s">
        <v>94</v>
      </c>
      <c r="D53" s="20"/>
      <c r="E53" s="20"/>
      <c r="F53" s="23"/>
      <c r="G53" s="23"/>
      <c r="H53" s="58"/>
      <c r="I53" s="23"/>
      <c r="J53" s="15"/>
      <c r="K53" s="15"/>
      <c r="L53" s="14">
        <f>SUM(L32:L52)</f>
        <v>15171.86</v>
      </c>
      <c r="M53" s="14">
        <f t="shared" ref="M53:N53" si="6">SUM(M32:M52)</f>
        <v>13941.360000000002</v>
      </c>
      <c r="N53" s="14">
        <f t="shared" si="6"/>
        <v>13941.360000000002</v>
      </c>
      <c r="O53" s="14"/>
      <c r="P53" s="14"/>
      <c r="Q53" s="14"/>
      <c r="R53" s="53">
        <f>SUM(R32:R52)</f>
        <v>36371858.810460001</v>
      </c>
      <c r="S53" s="53">
        <f t="shared" ref="S53:V53" si="7">SUM(S32:S52)</f>
        <v>0</v>
      </c>
      <c r="T53" s="53">
        <f t="shared" si="7"/>
        <v>0</v>
      </c>
      <c r="U53" s="53">
        <f t="shared" si="7"/>
        <v>0</v>
      </c>
      <c r="V53" s="53">
        <f t="shared" si="7"/>
        <v>36371858.810460001</v>
      </c>
      <c r="W53" s="23"/>
    </row>
    <row r="54" spans="1:23" s="24" customFormat="1">
      <c r="A54" s="23"/>
      <c r="B54" s="23"/>
      <c r="C54" s="20"/>
      <c r="D54" s="89" t="s">
        <v>79</v>
      </c>
      <c r="E54" s="90"/>
      <c r="F54" s="23"/>
      <c r="G54" s="23"/>
      <c r="H54" s="58"/>
      <c r="I54" s="23"/>
      <c r="J54" s="15"/>
      <c r="K54" s="15"/>
      <c r="L54" s="14">
        <f>L22+L31+L53</f>
        <v>24335.360000000001</v>
      </c>
      <c r="M54" s="14">
        <f>M22+M31+M53</f>
        <v>22283.960000000003</v>
      </c>
      <c r="N54" s="14">
        <f>N22+N31+N53</f>
        <v>22283.960000000003</v>
      </c>
      <c r="O54" s="20"/>
      <c r="P54" s="20"/>
      <c r="Q54" s="20"/>
      <c r="R54" s="91">
        <f>R22+R31+R53</f>
        <v>78392539.576780006</v>
      </c>
      <c r="S54" s="91">
        <f>S22+S31+S53</f>
        <v>0</v>
      </c>
      <c r="T54" s="91">
        <f>T22+T31+T53</f>
        <v>0</v>
      </c>
      <c r="U54" s="91">
        <f>U22+U31+U53</f>
        <v>0</v>
      </c>
      <c r="V54" s="91">
        <f>V22+V31+V53</f>
        <v>78392539.576780006</v>
      </c>
      <c r="W54" s="23"/>
    </row>
    <row r="55" spans="1:23" ht="18">
      <c r="C55" s="82"/>
      <c r="D55" s="82"/>
      <c r="E55" s="82"/>
      <c r="F55" s="82"/>
      <c r="G55" s="82"/>
      <c r="H55" s="82"/>
      <c r="I55" s="82"/>
    </row>
    <row r="56" spans="1:23" ht="13.95" customHeight="1">
      <c r="A56" s="115" t="s">
        <v>103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</row>
    <row r="57" spans="1:23" ht="13.95" customHeight="1">
      <c r="A57" s="115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</row>
    <row r="58" spans="1:23" ht="18" customHeight="1">
      <c r="A58" s="115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</row>
    <row r="59" spans="1:23" ht="18" customHeight="1">
      <c r="A59" s="115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</row>
    <row r="60" spans="1:23" ht="18" customHeight="1">
      <c r="A60" s="115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</row>
    <row r="61" spans="1:23" ht="18" customHeight="1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</row>
    <row r="62" spans="1:23" ht="18">
      <c r="C62" s="61"/>
      <c r="D62" s="61"/>
      <c r="E62" s="61"/>
      <c r="F62" s="61"/>
      <c r="G62" s="61"/>
      <c r="H62" s="62"/>
      <c r="I62" s="61"/>
      <c r="J62" s="61"/>
    </row>
    <row r="63" spans="1:23" ht="18">
      <c r="C63" s="61"/>
      <c r="D63" s="61"/>
      <c r="E63" s="61"/>
      <c r="F63" s="61"/>
      <c r="G63" s="61"/>
      <c r="H63" s="62"/>
      <c r="I63" s="61"/>
      <c r="J63" s="61"/>
    </row>
  </sheetData>
  <autoFilter ref="A14:W54"/>
  <mergeCells count="29">
    <mergeCell ref="A56:W61"/>
    <mergeCell ref="D13:D14"/>
    <mergeCell ref="C13:C14"/>
    <mergeCell ref="D54:E54"/>
    <mergeCell ref="S1:V1"/>
    <mergeCell ref="S2:W2"/>
    <mergeCell ref="S3:W3"/>
    <mergeCell ref="S4:W4"/>
    <mergeCell ref="I13:K13"/>
    <mergeCell ref="G13:G14"/>
    <mergeCell ref="F13:F14"/>
    <mergeCell ref="W13:W14"/>
    <mergeCell ref="P13:P14"/>
    <mergeCell ref="Q13:Q14"/>
    <mergeCell ref="S5:V7"/>
    <mergeCell ref="C55:I55"/>
    <mergeCell ref="A8:W8"/>
    <mergeCell ref="A9:W9"/>
    <mergeCell ref="A12:W12"/>
    <mergeCell ref="P11:W11"/>
    <mergeCell ref="R13:V13"/>
    <mergeCell ref="H13:H14"/>
    <mergeCell ref="O13:O14"/>
    <mergeCell ref="A13:A14"/>
    <mergeCell ref="M13:N13"/>
    <mergeCell ref="A10:W10"/>
    <mergeCell ref="L13:L14"/>
    <mergeCell ref="B13:B14"/>
    <mergeCell ref="E13:E14"/>
  </mergeCells>
  <pageMargins left="0.39370078740157483" right="0.39370078740157483" top="0.74803149606299213" bottom="0.74803149606299213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1"/>
  <sheetViews>
    <sheetView topLeftCell="A11" zoomScale="40" zoomScaleNormal="40" workbookViewId="0">
      <selection sqref="A1:O75"/>
    </sheetView>
  </sheetViews>
  <sheetFormatPr defaultColWidth="9.109375" defaultRowHeight="13.8"/>
  <cols>
    <col min="1" max="1" width="14.6640625" style="31" customWidth="1"/>
    <col min="2" max="2" width="12.5546875" style="31" customWidth="1"/>
    <col min="3" max="3" width="8.44140625" style="17" customWidth="1"/>
    <col min="4" max="4" width="17.6640625" style="17" customWidth="1"/>
    <col min="5" max="5" width="39.88671875" style="17" customWidth="1"/>
    <col min="6" max="6" width="36.5546875" style="17" customWidth="1"/>
    <col min="7" max="7" width="19.109375" style="17" customWidth="1"/>
    <col min="8" max="8" width="70.44140625" style="17" bestFit="1" customWidth="1"/>
    <col min="9" max="10" width="15" style="17" customWidth="1"/>
    <col min="11" max="11" width="38.109375" style="17" customWidth="1"/>
    <col min="12" max="12" width="19.5546875" style="17" customWidth="1"/>
    <col min="13" max="13" width="17.6640625" style="18" customWidth="1"/>
    <col min="14" max="14" width="20.6640625" style="18" customWidth="1"/>
    <col min="15" max="15" width="19" style="18" customWidth="1"/>
    <col min="16" max="16384" width="9.109375" style="17"/>
  </cols>
  <sheetData>
    <row r="1" spans="1:15" ht="9" customHeight="1">
      <c r="A1" s="30"/>
      <c r="B1" s="30"/>
      <c r="C1" s="16"/>
    </row>
    <row r="2" spans="1:15" ht="7.8" customHeight="1"/>
    <row r="3" spans="1:15" ht="49.2" customHeight="1">
      <c r="A3" s="121" t="s">
        <v>5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</row>
    <row r="4" spans="1:15" ht="24" customHeight="1">
      <c r="O4" s="19" t="s">
        <v>50</v>
      </c>
    </row>
    <row r="5" spans="1:15" s="120" customFormat="1" ht="135.6" customHeight="1">
      <c r="A5" s="116" t="s">
        <v>42</v>
      </c>
      <c r="B5" s="117" t="s">
        <v>49</v>
      </c>
      <c r="C5" s="118" t="s">
        <v>40</v>
      </c>
      <c r="D5" s="116" t="s">
        <v>2</v>
      </c>
      <c r="E5" s="116" t="s">
        <v>1</v>
      </c>
      <c r="F5" s="116" t="s">
        <v>0</v>
      </c>
      <c r="G5" s="116" t="s">
        <v>48</v>
      </c>
      <c r="H5" s="116" t="s">
        <v>4</v>
      </c>
      <c r="I5" s="119" t="s">
        <v>54</v>
      </c>
      <c r="J5" s="119" t="s">
        <v>51</v>
      </c>
      <c r="K5" s="116" t="s">
        <v>55</v>
      </c>
      <c r="L5" s="116" t="s">
        <v>43</v>
      </c>
      <c r="M5" s="119" t="s">
        <v>53</v>
      </c>
      <c r="N5" s="119" t="s">
        <v>44</v>
      </c>
      <c r="O5" s="119" t="s">
        <v>52</v>
      </c>
    </row>
    <row r="6" spans="1:15" ht="15" customHeight="1">
      <c r="A6" s="21">
        <v>63</v>
      </c>
      <c r="B6" s="21">
        <v>469</v>
      </c>
      <c r="C6" s="20">
        <v>1</v>
      </c>
      <c r="D6" s="21">
        <v>2026</v>
      </c>
      <c r="E6" s="20" t="s">
        <v>56</v>
      </c>
      <c r="F6" s="20" t="s">
        <v>72</v>
      </c>
      <c r="G6" s="21">
        <v>1</v>
      </c>
      <c r="H6" s="13" t="s">
        <v>63</v>
      </c>
      <c r="I6" s="65">
        <v>517</v>
      </c>
      <c r="J6" s="14" t="s">
        <v>35</v>
      </c>
      <c r="K6" s="14">
        <v>6872</v>
      </c>
      <c r="L6" s="66">
        <f>M6+N6+O6</f>
        <v>3628854.4336000001</v>
      </c>
      <c r="M6" s="29">
        <f>K6*I6</f>
        <v>3552824</v>
      </c>
      <c r="N6" s="29">
        <f>M6*2.14%</f>
        <v>76030.433600000004</v>
      </c>
      <c r="O6" s="22">
        <v>0</v>
      </c>
    </row>
    <row r="7" spans="1:15" s="24" customFormat="1" ht="15" customHeight="1">
      <c r="A7" s="21">
        <v>55</v>
      </c>
      <c r="B7" s="21">
        <v>387</v>
      </c>
      <c r="C7" s="20">
        <v>2</v>
      </c>
      <c r="D7" s="21">
        <v>2026</v>
      </c>
      <c r="E7" s="20" t="s">
        <v>56</v>
      </c>
      <c r="F7" s="20" t="s">
        <v>90</v>
      </c>
      <c r="G7" s="21">
        <v>1</v>
      </c>
      <c r="H7" s="13" t="s">
        <v>63</v>
      </c>
      <c r="I7" s="65">
        <v>363</v>
      </c>
      <c r="J7" s="14" t="s">
        <v>35</v>
      </c>
      <c r="K7" s="14">
        <v>9314</v>
      </c>
      <c r="L7" s="66">
        <f t="shared" ref="L7:L12" si="0">M7+N7+O7</f>
        <v>3453335.0148</v>
      </c>
      <c r="M7" s="29">
        <f t="shared" ref="M7:M12" si="1">K7*I7</f>
        <v>3380982</v>
      </c>
      <c r="N7" s="29">
        <f t="shared" ref="N7:N12" si="2">M7*2.14%</f>
        <v>72353.014800000004</v>
      </c>
      <c r="O7" s="22">
        <v>0</v>
      </c>
    </row>
    <row r="8" spans="1:15" ht="15" customHeight="1">
      <c r="A8" s="21">
        <v>39</v>
      </c>
      <c r="B8" s="21">
        <v>268</v>
      </c>
      <c r="C8" s="20">
        <v>3</v>
      </c>
      <c r="D8" s="21">
        <v>2026</v>
      </c>
      <c r="E8" s="20" t="s">
        <v>56</v>
      </c>
      <c r="F8" s="20" t="s">
        <v>60</v>
      </c>
      <c r="G8" s="21">
        <v>1</v>
      </c>
      <c r="H8" s="13" t="s">
        <v>63</v>
      </c>
      <c r="I8" s="65">
        <v>370</v>
      </c>
      <c r="J8" s="14" t="s">
        <v>35</v>
      </c>
      <c r="K8" s="14">
        <v>9314</v>
      </c>
      <c r="L8" s="66">
        <f t="shared" si="0"/>
        <v>3519928.2519999999</v>
      </c>
      <c r="M8" s="29">
        <f t="shared" si="1"/>
        <v>3446180</v>
      </c>
      <c r="N8" s="29">
        <f t="shared" si="2"/>
        <v>73748.252000000008</v>
      </c>
      <c r="O8" s="22">
        <v>0</v>
      </c>
    </row>
    <row r="9" spans="1:15" ht="15" customHeight="1">
      <c r="A9" s="21">
        <v>66</v>
      </c>
      <c r="B9" s="21">
        <v>507</v>
      </c>
      <c r="C9" s="20">
        <v>4</v>
      </c>
      <c r="D9" s="21">
        <v>2026</v>
      </c>
      <c r="E9" s="20" t="s">
        <v>56</v>
      </c>
      <c r="F9" s="20" t="s">
        <v>73</v>
      </c>
      <c r="G9" s="21">
        <v>1</v>
      </c>
      <c r="H9" s="13" t="s">
        <v>63</v>
      </c>
      <c r="I9" s="65">
        <v>614</v>
      </c>
      <c r="J9" s="14" t="s">
        <v>35</v>
      </c>
      <c r="K9" s="14">
        <v>9314</v>
      </c>
      <c r="L9" s="66">
        <f t="shared" si="0"/>
        <v>5841178.2344000004</v>
      </c>
      <c r="M9" s="29">
        <f t="shared" si="1"/>
        <v>5718796</v>
      </c>
      <c r="N9" s="29">
        <f t="shared" si="2"/>
        <v>122382.23440000002</v>
      </c>
      <c r="O9" s="22">
        <v>0</v>
      </c>
    </row>
    <row r="10" spans="1:15" ht="15" customHeight="1">
      <c r="A10" s="21">
        <v>18</v>
      </c>
      <c r="B10" s="21">
        <v>130</v>
      </c>
      <c r="C10" s="20">
        <v>5</v>
      </c>
      <c r="D10" s="21">
        <v>2026</v>
      </c>
      <c r="E10" s="20" t="s">
        <v>56</v>
      </c>
      <c r="F10" s="20" t="s">
        <v>74</v>
      </c>
      <c r="G10" s="21">
        <v>1</v>
      </c>
      <c r="H10" s="13" t="s">
        <v>63</v>
      </c>
      <c r="I10" s="65">
        <v>384</v>
      </c>
      <c r="J10" s="14" t="s">
        <v>35</v>
      </c>
      <c r="K10" s="14">
        <v>9314</v>
      </c>
      <c r="L10" s="66">
        <f t="shared" si="0"/>
        <v>3653114.7264</v>
      </c>
      <c r="M10" s="29">
        <f t="shared" si="1"/>
        <v>3576576</v>
      </c>
      <c r="N10" s="29">
        <f t="shared" si="2"/>
        <v>76538.726400000014</v>
      </c>
      <c r="O10" s="22">
        <v>0</v>
      </c>
    </row>
    <row r="11" spans="1:15" ht="15" customHeight="1">
      <c r="A11" s="21">
        <v>57</v>
      </c>
      <c r="B11" s="21">
        <v>409</v>
      </c>
      <c r="C11" s="20">
        <v>6</v>
      </c>
      <c r="D11" s="21">
        <v>2026</v>
      </c>
      <c r="E11" s="20" t="s">
        <v>56</v>
      </c>
      <c r="F11" s="20" t="s">
        <v>93</v>
      </c>
      <c r="G11" s="21">
        <v>1</v>
      </c>
      <c r="H11" s="13" t="s">
        <v>63</v>
      </c>
      <c r="I11" s="65">
        <v>780</v>
      </c>
      <c r="J11" s="14" t="s">
        <v>35</v>
      </c>
      <c r="K11" s="14">
        <v>9314</v>
      </c>
      <c r="L11" s="66">
        <f t="shared" si="0"/>
        <v>7420389.2879999997</v>
      </c>
      <c r="M11" s="29">
        <f t="shared" si="1"/>
        <v>7264920</v>
      </c>
      <c r="N11" s="29">
        <f t="shared" si="2"/>
        <v>155469.28800000003</v>
      </c>
      <c r="O11" s="22">
        <v>0</v>
      </c>
    </row>
    <row r="12" spans="1:15" ht="15" customHeight="1">
      <c r="A12" s="21">
        <v>36</v>
      </c>
      <c r="B12" s="21">
        <v>247</v>
      </c>
      <c r="C12" s="20">
        <v>7</v>
      </c>
      <c r="D12" s="21">
        <v>2026</v>
      </c>
      <c r="E12" s="20" t="s">
        <v>56</v>
      </c>
      <c r="F12" s="20" t="s">
        <v>69</v>
      </c>
      <c r="G12" s="21">
        <v>1</v>
      </c>
      <c r="H12" s="13" t="s">
        <v>64</v>
      </c>
      <c r="I12" s="65">
        <v>546</v>
      </c>
      <c r="J12" s="14" t="s">
        <v>35</v>
      </c>
      <c r="K12" s="14">
        <v>7941</v>
      </c>
      <c r="L12" s="66">
        <f t="shared" si="0"/>
        <v>4428571.8203999996</v>
      </c>
      <c r="M12" s="29">
        <f t="shared" si="1"/>
        <v>4335786</v>
      </c>
      <c r="N12" s="29">
        <f t="shared" si="2"/>
        <v>92785.820400000011</v>
      </c>
      <c r="O12" s="22">
        <v>0</v>
      </c>
    </row>
    <row r="13" spans="1:15" s="24" customFormat="1" ht="15" customHeight="1">
      <c r="A13" s="21"/>
      <c r="B13" s="21"/>
      <c r="C13" s="20"/>
      <c r="D13" s="20" t="s">
        <v>91</v>
      </c>
      <c r="E13" s="23"/>
      <c r="F13" s="23"/>
      <c r="G13" s="23"/>
      <c r="H13" s="23"/>
      <c r="I13" s="15"/>
      <c r="J13" s="15"/>
      <c r="K13" s="34"/>
      <c r="L13" s="67">
        <f>SUM(L6:L12)</f>
        <v>31945371.7696</v>
      </c>
      <c r="M13" s="28">
        <f t="shared" ref="M13:O13" si="3">SUM(M6:M12)</f>
        <v>31276064</v>
      </c>
      <c r="N13" s="28">
        <f t="shared" si="3"/>
        <v>669307.76960000012</v>
      </c>
      <c r="O13" s="28">
        <f t="shared" si="3"/>
        <v>0</v>
      </c>
    </row>
    <row r="14" spans="1:15" ht="15" customHeight="1">
      <c r="A14" s="21">
        <v>54</v>
      </c>
      <c r="B14" s="21">
        <v>380</v>
      </c>
      <c r="C14" s="20">
        <v>8</v>
      </c>
      <c r="D14" s="21">
        <v>2027</v>
      </c>
      <c r="E14" s="20" t="s">
        <v>56</v>
      </c>
      <c r="F14" s="20" t="s">
        <v>89</v>
      </c>
      <c r="G14" s="21">
        <v>1</v>
      </c>
      <c r="H14" s="13" t="s">
        <v>64</v>
      </c>
      <c r="I14" s="14">
        <v>204</v>
      </c>
      <c r="J14" s="14" t="s">
        <v>35</v>
      </c>
      <c r="K14" s="14">
        <v>7941</v>
      </c>
      <c r="L14" s="29">
        <f t="shared" ref="L14:L20" si="4">M14+N14+O14</f>
        <v>1654631.2296</v>
      </c>
      <c r="M14" s="29">
        <f t="shared" ref="M14:M20" si="5">K14*I14</f>
        <v>1619964</v>
      </c>
      <c r="N14" s="29">
        <f t="shared" ref="N14:N20" si="6">M14*2.14%</f>
        <v>34667.229600000006</v>
      </c>
      <c r="O14" s="22">
        <v>0</v>
      </c>
    </row>
    <row r="15" spans="1:15" ht="15" customHeight="1">
      <c r="A15" s="21">
        <v>69</v>
      </c>
      <c r="B15" s="21">
        <v>541</v>
      </c>
      <c r="C15" s="20">
        <v>9</v>
      </c>
      <c r="D15" s="21">
        <v>2027</v>
      </c>
      <c r="E15" s="20" t="s">
        <v>56</v>
      </c>
      <c r="F15" s="20" t="s">
        <v>66</v>
      </c>
      <c r="G15" s="21">
        <v>1</v>
      </c>
      <c r="H15" s="13" t="s">
        <v>64</v>
      </c>
      <c r="I15" s="14">
        <v>115</v>
      </c>
      <c r="J15" s="14" t="s">
        <v>35</v>
      </c>
      <c r="K15" s="14">
        <v>7941</v>
      </c>
      <c r="L15" s="29">
        <f t="shared" si="4"/>
        <v>932757.80099999998</v>
      </c>
      <c r="M15" s="29">
        <f t="shared" si="5"/>
        <v>913215</v>
      </c>
      <c r="N15" s="29">
        <f t="shared" si="6"/>
        <v>19542.801000000003</v>
      </c>
      <c r="O15" s="22">
        <v>0</v>
      </c>
    </row>
    <row r="16" spans="1:15" ht="15" customHeight="1">
      <c r="A16" s="21">
        <v>39</v>
      </c>
      <c r="B16" s="21">
        <v>269</v>
      </c>
      <c r="C16" s="20">
        <v>10</v>
      </c>
      <c r="D16" s="21">
        <v>2027</v>
      </c>
      <c r="E16" s="20" t="s">
        <v>56</v>
      </c>
      <c r="F16" s="20" t="s">
        <v>60</v>
      </c>
      <c r="G16" s="21">
        <v>1</v>
      </c>
      <c r="H16" s="20" t="s">
        <v>64</v>
      </c>
      <c r="I16" s="14">
        <v>124</v>
      </c>
      <c r="J16" s="14" t="s">
        <v>35</v>
      </c>
      <c r="K16" s="14">
        <v>7941</v>
      </c>
      <c r="L16" s="29">
        <f t="shared" si="4"/>
        <v>1005756.2376</v>
      </c>
      <c r="M16" s="29">
        <f t="shared" si="5"/>
        <v>984684</v>
      </c>
      <c r="N16" s="29">
        <f t="shared" si="6"/>
        <v>21072.237600000004</v>
      </c>
      <c r="O16" s="22">
        <v>0</v>
      </c>
    </row>
    <row r="17" spans="1:15" ht="15" customHeight="1">
      <c r="A17" s="21">
        <v>15</v>
      </c>
      <c r="B17" s="21">
        <v>110</v>
      </c>
      <c r="C17" s="20">
        <v>11</v>
      </c>
      <c r="D17" s="21">
        <v>2027</v>
      </c>
      <c r="E17" s="20" t="s">
        <v>56</v>
      </c>
      <c r="F17" s="20" t="s">
        <v>57</v>
      </c>
      <c r="G17" s="21">
        <v>1</v>
      </c>
      <c r="H17" s="13" t="s">
        <v>64</v>
      </c>
      <c r="I17" s="14">
        <v>234</v>
      </c>
      <c r="J17" s="14" t="s">
        <v>35</v>
      </c>
      <c r="K17" s="14">
        <v>7941</v>
      </c>
      <c r="L17" s="29">
        <f t="shared" si="4"/>
        <v>1897959.3515999999</v>
      </c>
      <c r="M17" s="29">
        <f t="shared" si="5"/>
        <v>1858194</v>
      </c>
      <c r="N17" s="29">
        <f t="shared" si="6"/>
        <v>39765.351600000002</v>
      </c>
      <c r="O17" s="22">
        <v>0</v>
      </c>
    </row>
    <row r="18" spans="1:15" ht="15" customHeight="1">
      <c r="A18" s="21">
        <v>29</v>
      </c>
      <c r="B18" s="21">
        <v>171</v>
      </c>
      <c r="C18" s="20">
        <v>12</v>
      </c>
      <c r="D18" s="21">
        <v>2027</v>
      </c>
      <c r="E18" s="20" t="s">
        <v>56</v>
      </c>
      <c r="F18" s="20" t="s">
        <v>67</v>
      </c>
      <c r="G18" s="21">
        <v>1</v>
      </c>
      <c r="H18" s="13" t="s">
        <v>64</v>
      </c>
      <c r="I18" s="14">
        <v>127</v>
      </c>
      <c r="J18" s="14" t="s">
        <v>35</v>
      </c>
      <c r="K18" s="14">
        <v>7941</v>
      </c>
      <c r="L18" s="29">
        <f t="shared" si="4"/>
        <v>1030089.0498</v>
      </c>
      <c r="M18" s="29">
        <f t="shared" si="5"/>
        <v>1008507</v>
      </c>
      <c r="N18" s="29">
        <f t="shared" si="6"/>
        <v>21582.049800000001</v>
      </c>
      <c r="O18" s="22">
        <v>0</v>
      </c>
    </row>
    <row r="19" spans="1:15" ht="15" customHeight="1">
      <c r="A19" s="21">
        <v>38</v>
      </c>
      <c r="B19" s="21">
        <v>264</v>
      </c>
      <c r="C19" s="20">
        <v>13</v>
      </c>
      <c r="D19" s="21">
        <v>2027</v>
      </c>
      <c r="E19" s="20" t="s">
        <v>56</v>
      </c>
      <c r="F19" s="20" t="s">
        <v>76</v>
      </c>
      <c r="G19" s="21">
        <v>1</v>
      </c>
      <c r="H19" s="13" t="s">
        <v>64</v>
      </c>
      <c r="I19" s="14">
        <v>138</v>
      </c>
      <c r="J19" s="14" t="s">
        <v>35</v>
      </c>
      <c r="K19" s="14">
        <v>7941</v>
      </c>
      <c r="L19" s="29">
        <f t="shared" si="4"/>
        <v>1119309.3611999999</v>
      </c>
      <c r="M19" s="29">
        <f t="shared" si="5"/>
        <v>1095858</v>
      </c>
      <c r="N19" s="29">
        <f t="shared" si="6"/>
        <v>23451.361200000003</v>
      </c>
      <c r="O19" s="22">
        <v>0</v>
      </c>
    </row>
    <row r="20" spans="1:15" ht="15" customHeight="1">
      <c r="A20" s="21">
        <v>57</v>
      </c>
      <c r="B20" s="21">
        <v>411</v>
      </c>
      <c r="C20" s="20">
        <v>14</v>
      </c>
      <c r="D20" s="21">
        <v>2027</v>
      </c>
      <c r="E20" s="20" t="s">
        <v>56</v>
      </c>
      <c r="F20" s="20" t="s">
        <v>93</v>
      </c>
      <c r="G20" s="21">
        <v>1</v>
      </c>
      <c r="H20" s="13" t="s">
        <v>64</v>
      </c>
      <c r="I20" s="14">
        <v>272</v>
      </c>
      <c r="J20" s="14" t="s">
        <v>35</v>
      </c>
      <c r="K20" s="14">
        <v>7941</v>
      </c>
      <c r="L20" s="29">
        <f t="shared" si="4"/>
        <v>2206174.9728000001</v>
      </c>
      <c r="M20" s="29">
        <f t="shared" si="5"/>
        <v>2159952</v>
      </c>
      <c r="N20" s="29">
        <f t="shared" si="6"/>
        <v>46222.972800000003</v>
      </c>
      <c r="O20" s="22">
        <v>0</v>
      </c>
    </row>
    <row r="21" spans="1:15">
      <c r="A21" s="21">
        <v>36</v>
      </c>
      <c r="B21" s="21">
        <v>245</v>
      </c>
      <c r="C21" s="20">
        <v>15</v>
      </c>
      <c r="D21" s="21">
        <v>2027</v>
      </c>
      <c r="E21" s="20" t="s">
        <v>56</v>
      </c>
      <c r="F21" s="20" t="s">
        <v>69</v>
      </c>
      <c r="G21" s="21">
        <v>1</v>
      </c>
      <c r="H21" s="20" t="s">
        <v>87</v>
      </c>
      <c r="I21" s="14">
        <v>103.2</v>
      </c>
      <c r="J21" s="14" t="s">
        <v>77</v>
      </c>
      <c r="K21" s="14">
        <v>2169</v>
      </c>
      <c r="L21" s="29">
        <f>M21+N21+O21</f>
        <v>228630.99312000003</v>
      </c>
      <c r="M21" s="29">
        <f>K21*I21</f>
        <v>223840.80000000002</v>
      </c>
      <c r="N21" s="29">
        <f>M21*2.14%</f>
        <v>4790.1931200000008</v>
      </c>
      <c r="O21" s="22">
        <v>0</v>
      </c>
    </row>
    <row r="22" spans="1:15" s="24" customFormat="1" ht="15" customHeight="1">
      <c r="A22" s="21"/>
      <c r="B22" s="21"/>
      <c r="C22" s="20"/>
      <c r="D22" s="20" t="s">
        <v>92</v>
      </c>
      <c r="E22" s="23"/>
      <c r="F22" s="23"/>
      <c r="G22" s="23"/>
      <c r="H22" s="23"/>
      <c r="I22" s="15"/>
      <c r="J22" s="15"/>
      <c r="K22" s="23"/>
      <c r="L22" s="28">
        <f>SUM(L14:L21)</f>
        <v>10075308.996720001</v>
      </c>
      <c r="M22" s="28">
        <f>SUM(M14:M21)</f>
        <v>9864214.8000000007</v>
      </c>
      <c r="N22" s="28">
        <f>SUM(N14:N21)</f>
        <v>211094.19672000007</v>
      </c>
      <c r="O22" s="28">
        <f t="shared" ref="O22" si="7">SUM(O14:O20)</f>
        <v>0</v>
      </c>
    </row>
    <row r="23" spans="1:15" s="72" customFormat="1" ht="15" customHeight="1">
      <c r="A23" s="68">
        <v>55</v>
      </c>
      <c r="B23" s="68">
        <v>391</v>
      </c>
      <c r="C23" s="69">
        <v>16</v>
      </c>
      <c r="D23" s="68">
        <v>2028</v>
      </c>
      <c r="E23" s="69" t="s">
        <v>56</v>
      </c>
      <c r="F23" s="69" t="s">
        <v>90</v>
      </c>
      <c r="G23" s="68">
        <v>1</v>
      </c>
      <c r="H23" s="70" t="s">
        <v>64</v>
      </c>
      <c r="I23" s="65">
        <v>116</v>
      </c>
      <c r="J23" s="65" t="s">
        <v>35</v>
      </c>
      <c r="K23" s="65">
        <v>7941</v>
      </c>
      <c r="L23" s="66">
        <f t="shared" ref="L23:L29" si="8">M23+N23+O23</f>
        <v>940868.73840000003</v>
      </c>
      <c r="M23" s="66">
        <f t="shared" ref="M23:M29" si="9">K23*I23</f>
        <v>921156</v>
      </c>
      <c r="N23" s="66">
        <f t="shared" ref="N23:N29" si="10">M23*2.14%</f>
        <v>19712.738400000002</v>
      </c>
      <c r="O23" s="71">
        <v>0</v>
      </c>
    </row>
    <row r="24" spans="1:15" s="24" customFormat="1" ht="15" customHeight="1">
      <c r="A24" s="21">
        <v>55</v>
      </c>
      <c r="B24" s="21">
        <v>390</v>
      </c>
      <c r="C24" s="20">
        <v>16</v>
      </c>
      <c r="D24" s="21">
        <v>2028</v>
      </c>
      <c r="E24" s="20" t="s">
        <v>56</v>
      </c>
      <c r="F24" s="20" t="s">
        <v>90</v>
      </c>
      <c r="G24" s="21">
        <v>1</v>
      </c>
      <c r="H24" s="13" t="s">
        <v>88</v>
      </c>
      <c r="I24" s="14">
        <v>113</v>
      </c>
      <c r="J24" s="14" t="s">
        <v>77</v>
      </c>
      <c r="K24" s="14">
        <v>4790</v>
      </c>
      <c r="L24" s="29">
        <f t="shared" si="8"/>
        <v>552853.17799999996</v>
      </c>
      <c r="M24" s="29">
        <f t="shared" si="9"/>
        <v>541270</v>
      </c>
      <c r="N24" s="29">
        <f t="shared" si="10"/>
        <v>11583.178000000002</v>
      </c>
      <c r="O24" s="22">
        <v>0</v>
      </c>
    </row>
    <row r="25" spans="1:15" s="24" customFormat="1" ht="15" customHeight="1">
      <c r="A25" s="21">
        <v>55</v>
      </c>
      <c r="B25" s="21">
        <v>389</v>
      </c>
      <c r="C25" s="20">
        <v>16</v>
      </c>
      <c r="D25" s="21">
        <v>2028</v>
      </c>
      <c r="E25" s="20" t="s">
        <v>56</v>
      </c>
      <c r="F25" s="20" t="s">
        <v>90</v>
      </c>
      <c r="G25" s="21">
        <v>1</v>
      </c>
      <c r="H25" s="13" t="s">
        <v>86</v>
      </c>
      <c r="I25" s="14">
        <v>138</v>
      </c>
      <c r="J25" s="14" t="s">
        <v>77</v>
      </c>
      <c r="K25" s="14">
        <v>5320</v>
      </c>
      <c r="L25" s="29">
        <f t="shared" si="8"/>
        <v>749871.02399999998</v>
      </c>
      <c r="M25" s="29">
        <f t="shared" si="9"/>
        <v>734160</v>
      </c>
      <c r="N25" s="29">
        <f t="shared" si="10"/>
        <v>15711.024000000001</v>
      </c>
      <c r="O25" s="22">
        <v>0</v>
      </c>
    </row>
    <row r="26" spans="1:15" s="74" customFormat="1" ht="15" customHeight="1">
      <c r="A26" s="68">
        <v>44</v>
      </c>
      <c r="B26" s="68">
        <v>313</v>
      </c>
      <c r="C26" s="69">
        <v>17</v>
      </c>
      <c r="D26" s="68">
        <v>2028</v>
      </c>
      <c r="E26" s="69" t="s">
        <v>56</v>
      </c>
      <c r="F26" s="73" t="s">
        <v>101</v>
      </c>
      <c r="G26" s="68">
        <v>1</v>
      </c>
      <c r="H26" s="70" t="s">
        <v>64</v>
      </c>
      <c r="I26" s="65">
        <v>198</v>
      </c>
      <c r="J26" s="65" t="s">
        <v>35</v>
      </c>
      <c r="K26" s="65">
        <v>7941</v>
      </c>
      <c r="L26" s="66">
        <f t="shared" si="8"/>
        <v>1605965.6052000001</v>
      </c>
      <c r="M26" s="66">
        <f t="shared" si="9"/>
        <v>1572318</v>
      </c>
      <c r="N26" s="66">
        <f t="shared" si="10"/>
        <v>33647.605200000005</v>
      </c>
      <c r="O26" s="71">
        <v>0</v>
      </c>
    </row>
    <row r="27" spans="1:15" ht="15" customHeight="1">
      <c r="A27" s="21">
        <v>44</v>
      </c>
      <c r="B27" s="21">
        <v>311</v>
      </c>
      <c r="C27" s="20">
        <v>17</v>
      </c>
      <c r="D27" s="21">
        <v>2028</v>
      </c>
      <c r="E27" s="20" t="s">
        <v>56</v>
      </c>
      <c r="F27" s="35" t="s">
        <v>101</v>
      </c>
      <c r="G27" s="21">
        <v>1</v>
      </c>
      <c r="H27" s="13" t="s">
        <v>88</v>
      </c>
      <c r="I27" s="14">
        <v>147</v>
      </c>
      <c r="J27" s="14" t="s">
        <v>77</v>
      </c>
      <c r="K27" s="14">
        <v>4790</v>
      </c>
      <c r="L27" s="29">
        <f t="shared" si="8"/>
        <v>719198.38199999998</v>
      </c>
      <c r="M27" s="29">
        <f t="shared" si="9"/>
        <v>704130</v>
      </c>
      <c r="N27" s="29">
        <f t="shared" si="10"/>
        <v>15068.382000000001</v>
      </c>
      <c r="O27" s="22">
        <v>0</v>
      </c>
    </row>
    <row r="28" spans="1:15" ht="15" customHeight="1">
      <c r="A28" s="21">
        <v>44</v>
      </c>
      <c r="B28" s="21">
        <v>310</v>
      </c>
      <c r="C28" s="20">
        <v>17</v>
      </c>
      <c r="D28" s="21">
        <v>2028</v>
      </c>
      <c r="E28" s="20" t="s">
        <v>56</v>
      </c>
      <c r="F28" s="35" t="s">
        <v>101</v>
      </c>
      <c r="G28" s="21">
        <v>1</v>
      </c>
      <c r="H28" s="13" t="s">
        <v>86</v>
      </c>
      <c r="I28" s="14">
        <v>183</v>
      </c>
      <c r="J28" s="14" t="s">
        <v>77</v>
      </c>
      <c r="K28" s="14">
        <v>5320</v>
      </c>
      <c r="L28" s="29">
        <f t="shared" si="8"/>
        <v>994394.18400000001</v>
      </c>
      <c r="M28" s="29">
        <f t="shared" si="9"/>
        <v>973560</v>
      </c>
      <c r="N28" s="29">
        <f t="shared" si="10"/>
        <v>20834.184000000001</v>
      </c>
      <c r="O28" s="22">
        <v>0</v>
      </c>
    </row>
    <row r="29" spans="1:15" ht="15" customHeight="1">
      <c r="A29" s="21">
        <v>44</v>
      </c>
      <c r="B29" s="21">
        <v>318</v>
      </c>
      <c r="C29" s="20">
        <v>17</v>
      </c>
      <c r="D29" s="21">
        <v>2028</v>
      </c>
      <c r="E29" s="20" t="s">
        <v>56</v>
      </c>
      <c r="F29" s="35" t="s">
        <v>101</v>
      </c>
      <c r="G29" s="21">
        <v>1</v>
      </c>
      <c r="H29" s="13" t="s">
        <v>87</v>
      </c>
      <c r="I29" s="14">
        <v>100.8</v>
      </c>
      <c r="J29" s="14" t="s">
        <v>77</v>
      </c>
      <c r="K29" s="14">
        <v>2169</v>
      </c>
      <c r="L29" s="29">
        <f t="shared" si="8"/>
        <v>223313.99328</v>
      </c>
      <c r="M29" s="29">
        <f t="shared" si="9"/>
        <v>218635.19999999998</v>
      </c>
      <c r="N29" s="29">
        <f t="shared" si="10"/>
        <v>4678.7932799999999</v>
      </c>
      <c r="O29" s="22">
        <v>0</v>
      </c>
    </row>
    <row r="30" spans="1:15" ht="15" customHeight="1">
      <c r="A30" s="21">
        <v>69</v>
      </c>
      <c r="B30" s="21">
        <v>534</v>
      </c>
      <c r="C30" s="20">
        <v>18</v>
      </c>
      <c r="D30" s="21">
        <v>2028</v>
      </c>
      <c r="E30" s="20" t="s">
        <v>56</v>
      </c>
      <c r="F30" s="20" t="s">
        <v>66</v>
      </c>
      <c r="G30" s="21">
        <v>1</v>
      </c>
      <c r="H30" s="13" t="s">
        <v>65</v>
      </c>
      <c r="I30" s="14">
        <v>48.1</v>
      </c>
      <c r="J30" s="14" t="s">
        <v>77</v>
      </c>
      <c r="K30" s="14">
        <v>9355</v>
      </c>
      <c r="L30" s="29">
        <f t="shared" ref="L30:L71" si="11">M30+N30+O30</f>
        <v>459604.97570000001</v>
      </c>
      <c r="M30" s="29">
        <f t="shared" ref="M30:M71" si="12">K30*I30</f>
        <v>449975.5</v>
      </c>
      <c r="N30" s="29">
        <f t="shared" ref="N30:N71" si="13">M30*2.14%</f>
        <v>9629.4757000000009</v>
      </c>
      <c r="O30" s="22">
        <v>0</v>
      </c>
    </row>
    <row r="31" spans="1:15" ht="15" customHeight="1">
      <c r="A31" s="21">
        <v>69</v>
      </c>
      <c r="B31" s="21">
        <v>533</v>
      </c>
      <c r="C31" s="20">
        <v>18</v>
      </c>
      <c r="D31" s="21">
        <v>2028</v>
      </c>
      <c r="E31" s="20" t="s">
        <v>56</v>
      </c>
      <c r="F31" s="20" t="s">
        <v>66</v>
      </c>
      <c r="G31" s="21">
        <v>1</v>
      </c>
      <c r="H31" s="13" t="s">
        <v>86</v>
      </c>
      <c r="I31" s="14">
        <v>106</v>
      </c>
      <c r="J31" s="14" t="s">
        <v>77</v>
      </c>
      <c r="K31" s="14">
        <v>5320</v>
      </c>
      <c r="L31" s="29">
        <f t="shared" si="11"/>
        <v>575987.88800000004</v>
      </c>
      <c r="M31" s="29">
        <f t="shared" si="12"/>
        <v>563920</v>
      </c>
      <c r="N31" s="29">
        <f t="shared" si="13"/>
        <v>12067.888000000001</v>
      </c>
      <c r="O31" s="22">
        <v>0</v>
      </c>
    </row>
    <row r="32" spans="1:15">
      <c r="A32" s="21">
        <v>69</v>
      </c>
      <c r="B32" s="21">
        <v>539</v>
      </c>
      <c r="C32" s="20">
        <v>18</v>
      </c>
      <c r="D32" s="21">
        <v>2028</v>
      </c>
      <c r="E32" s="20" t="s">
        <v>56</v>
      </c>
      <c r="F32" s="20" t="s">
        <v>66</v>
      </c>
      <c r="G32" s="21">
        <v>1</v>
      </c>
      <c r="H32" s="20" t="s">
        <v>88</v>
      </c>
      <c r="I32" s="14">
        <v>88</v>
      </c>
      <c r="J32" s="14" t="s">
        <v>77</v>
      </c>
      <c r="K32" s="14">
        <v>4790</v>
      </c>
      <c r="L32" s="29">
        <f t="shared" si="11"/>
        <v>430540.52799999999</v>
      </c>
      <c r="M32" s="29">
        <f t="shared" si="12"/>
        <v>421520</v>
      </c>
      <c r="N32" s="29">
        <f t="shared" si="13"/>
        <v>9020.5280000000002</v>
      </c>
      <c r="O32" s="22">
        <v>0</v>
      </c>
    </row>
    <row r="33" spans="1:15">
      <c r="A33" s="21">
        <v>69</v>
      </c>
      <c r="B33" s="21">
        <v>538</v>
      </c>
      <c r="C33" s="20">
        <v>18</v>
      </c>
      <c r="D33" s="21">
        <v>2028</v>
      </c>
      <c r="E33" s="20" t="s">
        <v>56</v>
      </c>
      <c r="F33" s="20" t="s">
        <v>66</v>
      </c>
      <c r="G33" s="21">
        <v>1</v>
      </c>
      <c r="H33" s="20" t="s">
        <v>87</v>
      </c>
      <c r="I33" s="14">
        <v>36.4</v>
      </c>
      <c r="J33" s="14" t="s">
        <v>77</v>
      </c>
      <c r="K33" s="14">
        <v>2169</v>
      </c>
      <c r="L33" s="29">
        <f t="shared" si="11"/>
        <v>80641.164239999998</v>
      </c>
      <c r="M33" s="29">
        <f t="shared" si="12"/>
        <v>78951.599999999991</v>
      </c>
      <c r="N33" s="29">
        <f t="shared" si="13"/>
        <v>1689.5642399999999</v>
      </c>
      <c r="O33" s="22">
        <v>0</v>
      </c>
    </row>
    <row r="34" spans="1:15" ht="15" customHeight="1">
      <c r="A34" s="21">
        <v>71</v>
      </c>
      <c r="B34" s="21">
        <v>558</v>
      </c>
      <c r="C34" s="20">
        <v>19</v>
      </c>
      <c r="D34" s="21">
        <v>2028</v>
      </c>
      <c r="E34" s="20" t="s">
        <v>56</v>
      </c>
      <c r="F34" s="20" t="s">
        <v>61</v>
      </c>
      <c r="G34" s="21">
        <v>1</v>
      </c>
      <c r="H34" s="13" t="s">
        <v>86</v>
      </c>
      <c r="I34" s="14">
        <v>105.9</v>
      </c>
      <c r="J34" s="14" t="s">
        <v>77</v>
      </c>
      <c r="K34" s="14">
        <v>5320</v>
      </c>
      <c r="L34" s="29">
        <f t="shared" si="11"/>
        <v>575444.50320000004</v>
      </c>
      <c r="M34" s="29">
        <f t="shared" si="12"/>
        <v>563388</v>
      </c>
      <c r="N34" s="29">
        <f t="shared" si="13"/>
        <v>12056.503200000001</v>
      </c>
      <c r="O34" s="22">
        <v>0</v>
      </c>
    </row>
    <row r="35" spans="1:15">
      <c r="A35" s="21">
        <v>71</v>
      </c>
      <c r="B35" s="21">
        <v>563</v>
      </c>
      <c r="C35" s="20">
        <v>19</v>
      </c>
      <c r="D35" s="21">
        <v>2028</v>
      </c>
      <c r="E35" s="20" t="s">
        <v>56</v>
      </c>
      <c r="F35" s="20" t="s">
        <v>61</v>
      </c>
      <c r="G35" s="21">
        <v>1</v>
      </c>
      <c r="H35" s="20" t="s">
        <v>87</v>
      </c>
      <c r="I35" s="14">
        <v>36.299999999999997</v>
      </c>
      <c r="J35" s="14" t="s">
        <v>77</v>
      </c>
      <c r="K35" s="14">
        <v>2169</v>
      </c>
      <c r="L35" s="29">
        <f t="shared" si="11"/>
        <v>80419.622579999996</v>
      </c>
      <c r="M35" s="29">
        <f t="shared" si="12"/>
        <v>78734.7</v>
      </c>
      <c r="N35" s="29">
        <f t="shared" si="13"/>
        <v>1684.9225800000002</v>
      </c>
      <c r="O35" s="22">
        <v>0</v>
      </c>
    </row>
    <row r="36" spans="1:15">
      <c r="A36" s="21">
        <v>71</v>
      </c>
      <c r="B36" s="21">
        <v>564</v>
      </c>
      <c r="C36" s="20">
        <v>19</v>
      </c>
      <c r="D36" s="21">
        <v>2028</v>
      </c>
      <c r="E36" s="20" t="s">
        <v>56</v>
      </c>
      <c r="F36" s="20" t="s">
        <v>61</v>
      </c>
      <c r="G36" s="21">
        <v>1</v>
      </c>
      <c r="H36" s="20" t="s">
        <v>88</v>
      </c>
      <c r="I36" s="14">
        <v>87.9</v>
      </c>
      <c r="J36" s="14" t="s">
        <v>77</v>
      </c>
      <c r="K36" s="14">
        <v>4790</v>
      </c>
      <c r="L36" s="29">
        <f t="shared" si="11"/>
        <v>430051.27740000002</v>
      </c>
      <c r="M36" s="29">
        <f t="shared" si="12"/>
        <v>421041</v>
      </c>
      <c r="N36" s="29">
        <f t="shared" si="13"/>
        <v>9010.2774000000009</v>
      </c>
      <c r="O36" s="22">
        <v>0</v>
      </c>
    </row>
    <row r="37" spans="1:15" ht="15" customHeight="1">
      <c r="A37" s="21">
        <v>29</v>
      </c>
      <c r="B37" s="21">
        <v>169</v>
      </c>
      <c r="C37" s="20">
        <v>20</v>
      </c>
      <c r="D37" s="21">
        <v>2028</v>
      </c>
      <c r="E37" s="20" t="s">
        <v>56</v>
      </c>
      <c r="F37" s="20" t="s">
        <v>67</v>
      </c>
      <c r="G37" s="21">
        <v>1</v>
      </c>
      <c r="H37" s="13" t="s">
        <v>88</v>
      </c>
      <c r="I37" s="14">
        <v>127</v>
      </c>
      <c r="J37" s="14" t="s">
        <v>77</v>
      </c>
      <c r="K37" s="14">
        <v>4790</v>
      </c>
      <c r="L37" s="29">
        <f t="shared" si="11"/>
        <v>621348.26199999999</v>
      </c>
      <c r="M37" s="29">
        <f t="shared" si="12"/>
        <v>608330</v>
      </c>
      <c r="N37" s="29">
        <f t="shared" si="13"/>
        <v>13018.262000000001</v>
      </c>
      <c r="O37" s="22">
        <v>0</v>
      </c>
    </row>
    <row r="38" spans="1:15">
      <c r="A38" s="21">
        <v>29</v>
      </c>
      <c r="B38" s="21">
        <v>162</v>
      </c>
      <c r="C38" s="20">
        <v>20</v>
      </c>
      <c r="D38" s="21">
        <v>2028</v>
      </c>
      <c r="E38" s="20" t="s">
        <v>56</v>
      </c>
      <c r="F38" s="20" t="s">
        <v>67</v>
      </c>
      <c r="G38" s="21">
        <v>1</v>
      </c>
      <c r="H38" s="20" t="s">
        <v>87</v>
      </c>
      <c r="I38" s="14">
        <v>81.099999999999994</v>
      </c>
      <c r="J38" s="14" t="s">
        <v>77</v>
      </c>
      <c r="K38" s="14">
        <v>2169</v>
      </c>
      <c r="L38" s="29">
        <f t="shared" si="11"/>
        <v>179670.28625999999</v>
      </c>
      <c r="M38" s="29">
        <f t="shared" si="12"/>
        <v>175905.9</v>
      </c>
      <c r="N38" s="29">
        <f t="shared" si="13"/>
        <v>3764.3862600000002</v>
      </c>
      <c r="O38" s="22">
        <v>0</v>
      </c>
    </row>
    <row r="39" spans="1:15" ht="15" customHeight="1">
      <c r="A39" s="21">
        <v>29</v>
      </c>
      <c r="B39" s="21">
        <v>163</v>
      </c>
      <c r="C39" s="20">
        <v>20</v>
      </c>
      <c r="D39" s="21">
        <v>2028</v>
      </c>
      <c r="E39" s="20" t="s">
        <v>56</v>
      </c>
      <c r="F39" s="20" t="s">
        <v>67</v>
      </c>
      <c r="G39" s="21">
        <v>1</v>
      </c>
      <c r="H39" s="13" t="s">
        <v>86</v>
      </c>
      <c r="I39" s="14">
        <v>163.5</v>
      </c>
      <c r="J39" s="14" t="s">
        <v>77</v>
      </c>
      <c r="K39" s="14">
        <v>5320</v>
      </c>
      <c r="L39" s="29">
        <f t="shared" si="11"/>
        <v>888434.14800000004</v>
      </c>
      <c r="M39" s="29">
        <f t="shared" si="12"/>
        <v>869820</v>
      </c>
      <c r="N39" s="29">
        <f t="shared" si="13"/>
        <v>18614.148000000001</v>
      </c>
      <c r="O39" s="22">
        <v>0</v>
      </c>
    </row>
    <row r="40" spans="1:15" ht="15" customHeight="1">
      <c r="A40" s="21">
        <v>30</v>
      </c>
      <c r="B40" s="21">
        <v>181</v>
      </c>
      <c r="C40" s="20">
        <v>21</v>
      </c>
      <c r="D40" s="21">
        <v>2028</v>
      </c>
      <c r="E40" s="20" t="s">
        <v>56</v>
      </c>
      <c r="F40" s="20" t="s">
        <v>95</v>
      </c>
      <c r="G40" s="21">
        <v>1</v>
      </c>
      <c r="H40" s="13" t="s">
        <v>87</v>
      </c>
      <c r="I40" s="14">
        <v>130</v>
      </c>
      <c r="J40" s="14" t="s">
        <v>77</v>
      </c>
      <c r="K40" s="14">
        <v>2169</v>
      </c>
      <c r="L40" s="29">
        <f t="shared" si="11"/>
        <v>288004.158</v>
      </c>
      <c r="M40" s="29">
        <f t="shared" si="12"/>
        <v>281970</v>
      </c>
      <c r="N40" s="29">
        <f t="shared" si="13"/>
        <v>6034.1580000000004</v>
      </c>
      <c r="O40" s="22">
        <v>0</v>
      </c>
    </row>
    <row r="41" spans="1:15" ht="15" customHeight="1">
      <c r="A41" s="21">
        <v>32</v>
      </c>
      <c r="B41" s="21">
        <v>208</v>
      </c>
      <c r="C41" s="20">
        <v>22</v>
      </c>
      <c r="D41" s="21">
        <v>2028</v>
      </c>
      <c r="E41" s="20" t="s">
        <v>56</v>
      </c>
      <c r="F41" s="20" t="s">
        <v>96</v>
      </c>
      <c r="G41" s="21">
        <v>1</v>
      </c>
      <c r="H41" s="13" t="s">
        <v>87</v>
      </c>
      <c r="I41" s="14">
        <v>259</v>
      </c>
      <c r="J41" s="14" t="s">
        <v>77</v>
      </c>
      <c r="K41" s="14">
        <v>2169</v>
      </c>
      <c r="L41" s="29">
        <f t="shared" si="11"/>
        <v>573792.89939999999</v>
      </c>
      <c r="M41" s="29">
        <f t="shared" si="12"/>
        <v>561771</v>
      </c>
      <c r="N41" s="29">
        <f t="shared" si="13"/>
        <v>12021.899400000002</v>
      </c>
      <c r="O41" s="22">
        <v>0</v>
      </c>
    </row>
    <row r="42" spans="1:15" ht="15" customHeight="1">
      <c r="A42" s="21">
        <v>33</v>
      </c>
      <c r="B42" s="21">
        <v>218</v>
      </c>
      <c r="C42" s="20">
        <v>23</v>
      </c>
      <c r="D42" s="21">
        <v>2028</v>
      </c>
      <c r="E42" s="20" t="s">
        <v>56</v>
      </c>
      <c r="F42" s="20" t="s">
        <v>97</v>
      </c>
      <c r="G42" s="21">
        <v>1</v>
      </c>
      <c r="H42" s="13" t="s">
        <v>87</v>
      </c>
      <c r="I42" s="14">
        <v>103</v>
      </c>
      <c r="J42" s="14" t="s">
        <v>77</v>
      </c>
      <c r="K42" s="14">
        <v>2169</v>
      </c>
      <c r="L42" s="29">
        <f t="shared" si="11"/>
        <v>228187.90979999999</v>
      </c>
      <c r="M42" s="29">
        <f t="shared" si="12"/>
        <v>223407</v>
      </c>
      <c r="N42" s="29">
        <f t="shared" si="13"/>
        <v>4780.9098000000004</v>
      </c>
      <c r="O42" s="22">
        <v>0</v>
      </c>
    </row>
    <row r="43" spans="1:15" ht="15" customHeight="1">
      <c r="A43" s="21">
        <v>34</v>
      </c>
      <c r="B43" s="21">
        <v>228</v>
      </c>
      <c r="C43" s="20">
        <v>24</v>
      </c>
      <c r="D43" s="21">
        <v>2028</v>
      </c>
      <c r="E43" s="20" t="s">
        <v>56</v>
      </c>
      <c r="F43" s="20" t="s">
        <v>98</v>
      </c>
      <c r="G43" s="21">
        <v>1</v>
      </c>
      <c r="H43" s="13" t="s">
        <v>87</v>
      </c>
      <c r="I43" s="14">
        <v>111</v>
      </c>
      <c r="J43" s="14" t="s">
        <v>77</v>
      </c>
      <c r="K43" s="14">
        <v>2169</v>
      </c>
      <c r="L43" s="29">
        <f t="shared" si="11"/>
        <v>245911.2426</v>
      </c>
      <c r="M43" s="29">
        <f t="shared" si="12"/>
        <v>240759</v>
      </c>
      <c r="N43" s="29">
        <f t="shared" si="13"/>
        <v>5152.2426000000005</v>
      </c>
      <c r="O43" s="22">
        <v>0</v>
      </c>
    </row>
    <row r="44" spans="1:15" ht="15" customHeight="1">
      <c r="A44" s="21">
        <v>35</v>
      </c>
      <c r="B44" s="21">
        <v>229</v>
      </c>
      <c r="C44" s="20">
        <v>25</v>
      </c>
      <c r="D44" s="21">
        <v>2028</v>
      </c>
      <c r="E44" s="20" t="s">
        <v>56</v>
      </c>
      <c r="F44" s="20" t="s">
        <v>68</v>
      </c>
      <c r="G44" s="21">
        <v>1</v>
      </c>
      <c r="H44" s="13" t="s">
        <v>87</v>
      </c>
      <c r="I44" s="14">
        <v>151.1</v>
      </c>
      <c r="J44" s="14" t="s">
        <v>77</v>
      </c>
      <c r="K44" s="14">
        <v>2169</v>
      </c>
      <c r="L44" s="29">
        <f t="shared" si="11"/>
        <v>334749.44825999998</v>
      </c>
      <c r="M44" s="29">
        <f t="shared" si="12"/>
        <v>327735.89999999997</v>
      </c>
      <c r="N44" s="29">
        <f t="shared" si="13"/>
        <v>7013.5482599999996</v>
      </c>
      <c r="O44" s="22">
        <v>0</v>
      </c>
    </row>
    <row r="45" spans="1:15" ht="15" customHeight="1">
      <c r="A45" s="21">
        <v>36</v>
      </c>
      <c r="B45" s="21">
        <v>239</v>
      </c>
      <c r="C45" s="20">
        <v>26</v>
      </c>
      <c r="D45" s="21">
        <v>2028</v>
      </c>
      <c r="E45" s="20" t="s">
        <v>56</v>
      </c>
      <c r="F45" s="20" t="s">
        <v>69</v>
      </c>
      <c r="G45" s="21">
        <v>1</v>
      </c>
      <c r="H45" s="13" t="s">
        <v>65</v>
      </c>
      <c r="I45" s="14">
        <v>86.4</v>
      </c>
      <c r="J45" s="14" t="s">
        <v>77</v>
      </c>
      <c r="K45" s="14">
        <v>9355</v>
      </c>
      <c r="L45" s="29">
        <f t="shared" si="11"/>
        <v>825569.02080000006</v>
      </c>
      <c r="M45" s="29">
        <f t="shared" si="12"/>
        <v>808272</v>
      </c>
      <c r="N45" s="29">
        <f t="shared" si="13"/>
        <v>17297.020800000002</v>
      </c>
      <c r="O45" s="22">
        <v>0</v>
      </c>
    </row>
    <row r="46" spans="1:15">
      <c r="A46" s="21">
        <v>36</v>
      </c>
      <c r="B46" s="21">
        <v>244</v>
      </c>
      <c r="C46" s="20">
        <v>26</v>
      </c>
      <c r="D46" s="21">
        <v>2028</v>
      </c>
      <c r="E46" s="20" t="s">
        <v>56</v>
      </c>
      <c r="F46" s="20" t="s">
        <v>69</v>
      </c>
      <c r="G46" s="21">
        <v>1</v>
      </c>
      <c r="H46" s="20" t="s">
        <v>88</v>
      </c>
      <c r="I46" s="14">
        <v>149.6</v>
      </c>
      <c r="J46" s="14" t="s">
        <v>77</v>
      </c>
      <c r="K46" s="14">
        <v>4790</v>
      </c>
      <c r="L46" s="29">
        <f t="shared" si="11"/>
        <v>731918.89760000003</v>
      </c>
      <c r="M46" s="29">
        <f t="shared" si="12"/>
        <v>716584</v>
      </c>
      <c r="N46" s="29">
        <f t="shared" si="13"/>
        <v>15334.897600000002</v>
      </c>
      <c r="O46" s="22">
        <v>0</v>
      </c>
    </row>
    <row r="47" spans="1:15" ht="15" customHeight="1">
      <c r="A47" s="21">
        <v>36</v>
      </c>
      <c r="B47" s="21">
        <v>238</v>
      </c>
      <c r="C47" s="20">
        <v>26</v>
      </c>
      <c r="D47" s="21">
        <v>2028</v>
      </c>
      <c r="E47" s="20" t="s">
        <v>56</v>
      </c>
      <c r="F47" s="20" t="s">
        <v>69</v>
      </c>
      <c r="G47" s="21">
        <v>1</v>
      </c>
      <c r="H47" s="13" t="s">
        <v>86</v>
      </c>
      <c r="I47" s="14">
        <v>185.6</v>
      </c>
      <c r="J47" s="14" t="s">
        <v>77</v>
      </c>
      <c r="K47" s="14">
        <v>5320</v>
      </c>
      <c r="L47" s="29">
        <f t="shared" si="11"/>
        <v>1008522.1888</v>
      </c>
      <c r="M47" s="29">
        <f t="shared" si="12"/>
        <v>987392</v>
      </c>
      <c r="N47" s="29">
        <f t="shared" si="13"/>
        <v>21130.188800000004</v>
      </c>
      <c r="O47" s="22">
        <v>0</v>
      </c>
    </row>
    <row r="48" spans="1:15" ht="15" customHeight="1">
      <c r="A48" s="21">
        <v>38</v>
      </c>
      <c r="B48" s="21">
        <v>261</v>
      </c>
      <c r="C48" s="20">
        <v>27</v>
      </c>
      <c r="D48" s="21">
        <v>2028</v>
      </c>
      <c r="E48" s="20" t="s">
        <v>56</v>
      </c>
      <c r="F48" s="20" t="s">
        <v>76</v>
      </c>
      <c r="G48" s="21">
        <v>1</v>
      </c>
      <c r="H48" s="13" t="s">
        <v>88</v>
      </c>
      <c r="I48" s="14">
        <v>130</v>
      </c>
      <c r="J48" s="14" t="s">
        <v>77</v>
      </c>
      <c r="K48" s="14">
        <v>4790</v>
      </c>
      <c r="L48" s="29">
        <f t="shared" si="11"/>
        <v>636025.78</v>
      </c>
      <c r="M48" s="29">
        <f t="shared" si="12"/>
        <v>622700</v>
      </c>
      <c r="N48" s="29">
        <f t="shared" si="13"/>
        <v>13325.78</v>
      </c>
      <c r="O48" s="22">
        <v>0</v>
      </c>
    </row>
    <row r="49" spans="1:15" ht="15" customHeight="1">
      <c r="A49" s="21">
        <v>38</v>
      </c>
      <c r="B49" s="21">
        <v>256</v>
      </c>
      <c r="C49" s="20">
        <v>27</v>
      </c>
      <c r="D49" s="21">
        <v>2028</v>
      </c>
      <c r="E49" s="20" t="s">
        <v>56</v>
      </c>
      <c r="F49" s="20" t="s">
        <v>76</v>
      </c>
      <c r="G49" s="21">
        <v>1</v>
      </c>
      <c r="H49" s="13" t="s">
        <v>86</v>
      </c>
      <c r="I49" s="14">
        <v>166.4</v>
      </c>
      <c r="J49" s="14" t="s">
        <v>77</v>
      </c>
      <c r="K49" s="14">
        <v>5320</v>
      </c>
      <c r="L49" s="29">
        <f t="shared" si="11"/>
        <v>904192.30720000004</v>
      </c>
      <c r="M49" s="29">
        <f t="shared" si="12"/>
        <v>885248</v>
      </c>
      <c r="N49" s="29">
        <f t="shared" si="13"/>
        <v>18944.307200000003</v>
      </c>
      <c r="O49" s="22">
        <v>0</v>
      </c>
    </row>
    <row r="50" spans="1:15" ht="15" customHeight="1">
      <c r="A50" s="21">
        <v>38</v>
      </c>
      <c r="B50" s="21">
        <v>262</v>
      </c>
      <c r="C50" s="20">
        <v>27</v>
      </c>
      <c r="D50" s="21">
        <v>2028</v>
      </c>
      <c r="E50" s="20" t="s">
        <v>56</v>
      </c>
      <c r="F50" s="20" t="s">
        <v>76</v>
      </c>
      <c r="G50" s="21">
        <v>1</v>
      </c>
      <c r="H50" s="13" t="s">
        <v>87</v>
      </c>
      <c r="I50" s="14">
        <v>84</v>
      </c>
      <c r="J50" s="14" t="s">
        <v>77</v>
      </c>
      <c r="K50" s="14">
        <v>2169</v>
      </c>
      <c r="L50" s="29">
        <f t="shared" si="11"/>
        <v>186094.9944</v>
      </c>
      <c r="M50" s="29">
        <f t="shared" si="12"/>
        <v>182196</v>
      </c>
      <c r="N50" s="29">
        <f t="shared" si="13"/>
        <v>3898.9944000000005</v>
      </c>
      <c r="O50" s="22">
        <v>0</v>
      </c>
    </row>
    <row r="51" spans="1:15" ht="15" customHeight="1">
      <c r="A51" s="21">
        <v>39</v>
      </c>
      <c r="B51" s="21">
        <v>267</v>
      </c>
      <c r="C51" s="20">
        <v>28</v>
      </c>
      <c r="D51" s="21">
        <v>2028</v>
      </c>
      <c r="E51" s="20" t="s">
        <v>56</v>
      </c>
      <c r="F51" s="20" t="s">
        <v>60</v>
      </c>
      <c r="G51" s="21">
        <v>1</v>
      </c>
      <c r="H51" s="13" t="s">
        <v>88</v>
      </c>
      <c r="I51" s="14">
        <v>126.7</v>
      </c>
      <c r="J51" s="14" t="s">
        <v>77</v>
      </c>
      <c r="K51" s="14">
        <v>4790</v>
      </c>
      <c r="L51" s="29">
        <f t="shared" si="11"/>
        <v>619880.51020000002</v>
      </c>
      <c r="M51" s="29">
        <f t="shared" si="12"/>
        <v>606893</v>
      </c>
      <c r="N51" s="29">
        <f t="shared" si="13"/>
        <v>12987.510200000001</v>
      </c>
      <c r="O51" s="22">
        <v>0</v>
      </c>
    </row>
    <row r="52" spans="1:15" ht="15" customHeight="1">
      <c r="A52" s="21">
        <v>39</v>
      </c>
      <c r="B52" s="21">
        <v>266</v>
      </c>
      <c r="C52" s="20">
        <v>28</v>
      </c>
      <c r="D52" s="21">
        <v>2028</v>
      </c>
      <c r="E52" s="20" t="s">
        <v>56</v>
      </c>
      <c r="F52" s="20" t="s">
        <v>60</v>
      </c>
      <c r="G52" s="21">
        <v>1</v>
      </c>
      <c r="H52" s="13" t="s">
        <v>86</v>
      </c>
      <c r="I52" s="14">
        <v>162.69999999999999</v>
      </c>
      <c r="J52" s="14" t="s">
        <v>77</v>
      </c>
      <c r="K52" s="14">
        <v>5320</v>
      </c>
      <c r="L52" s="29">
        <f t="shared" si="11"/>
        <v>884087.06959999993</v>
      </c>
      <c r="M52" s="29">
        <f t="shared" si="12"/>
        <v>865563.99999999988</v>
      </c>
      <c r="N52" s="29">
        <f t="shared" si="13"/>
        <v>18523.069599999999</v>
      </c>
      <c r="O52" s="22">
        <v>0</v>
      </c>
    </row>
    <row r="53" spans="1:15" ht="15" customHeight="1">
      <c r="A53" s="21">
        <v>41</v>
      </c>
      <c r="B53" s="21">
        <v>284</v>
      </c>
      <c r="C53" s="20">
        <v>29</v>
      </c>
      <c r="D53" s="21">
        <v>2028</v>
      </c>
      <c r="E53" s="20" t="s">
        <v>56</v>
      </c>
      <c r="F53" s="20" t="s">
        <v>70</v>
      </c>
      <c r="G53" s="21">
        <v>1</v>
      </c>
      <c r="H53" s="13" t="s">
        <v>88</v>
      </c>
      <c r="I53" s="14">
        <v>128</v>
      </c>
      <c r="J53" s="14" t="s">
        <v>77</v>
      </c>
      <c r="K53" s="14">
        <v>4790</v>
      </c>
      <c r="L53" s="29">
        <f t="shared" si="11"/>
        <v>626240.76800000004</v>
      </c>
      <c r="M53" s="29">
        <f t="shared" si="12"/>
        <v>613120</v>
      </c>
      <c r="N53" s="29">
        <f t="shared" si="13"/>
        <v>13120.768000000002</v>
      </c>
      <c r="O53" s="22">
        <v>0</v>
      </c>
    </row>
    <row r="54" spans="1:15" ht="15" customHeight="1">
      <c r="A54" s="21">
        <v>41</v>
      </c>
      <c r="B54" s="21">
        <v>288</v>
      </c>
      <c r="C54" s="20">
        <v>29</v>
      </c>
      <c r="D54" s="21">
        <v>2028</v>
      </c>
      <c r="E54" s="20" t="s">
        <v>56</v>
      </c>
      <c r="F54" s="20" t="s">
        <v>70</v>
      </c>
      <c r="G54" s="21">
        <v>1</v>
      </c>
      <c r="H54" s="13" t="s">
        <v>86</v>
      </c>
      <c r="I54" s="14">
        <v>164.7</v>
      </c>
      <c r="J54" s="14" t="s">
        <v>77</v>
      </c>
      <c r="K54" s="14">
        <v>5320</v>
      </c>
      <c r="L54" s="29">
        <f t="shared" si="11"/>
        <v>894954.76559999993</v>
      </c>
      <c r="M54" s="29">
        <f t="shared" si="12"/>
        <v>876203.99999999988</v>
      </c>
      <c r="N54" s="29">
        <f t="shared" si="13"/>
        <v>18750.765599999999</v>
      </c>
      <c r="O54" s="22">
        <v>0</v>
      </c>
    </row>
    <row r="55" spans="1:15" ht="15" customHeight="1">
      <c r="A55" s="21">
        <v>54</v>
      </c>
      <c r="B55" s="21">
        <v>382</v>
      </c>
      <c r="C55" s="20">
        <v>30</v>
      </c>
      <c r="D55" s="21">
        <v>2028</v>
      </c>
      <c r="E55" s="20" t="s">
        <v>56</v>
      </c>
      <c r="F55" s="20" t="s">
        <v>89</v>
      </c>
      <c r="G55" s="21">
        <v>1</v>
      </c>
      <c r="H55" s="13" t="s">
        <v>65</v>
      </c>
      <c r="I55" s="14">
        <v>85.4</v>
      </c>
      <c r="J55" s="14" t="s">
        <v>77</v>
      </c>
      <c r="K55" s="14">
        <v>9355</v>
      </c>
      <c r="L55" s="29">
        <f t="shared" si="11"/>
        <v>816013.82380000001</v>
      </c>
      <c r="M55" s="29">
        <f t="shared" si="12"/>
        <v>798917</v>
      </c>
      <c r="N55" s="29">
        <f t="shared" si="13"/>
        <v>17096.823800000002</v>
      </c>
      <c r="O55" s="22">
        <v>0</v>
      </c>
    </row>
    <row r="56" spans="1:15" ht="15" customHeight="1">
      <c r="A56" s="21">
        <v>54</v>
      </c>
      <c r="B56" s="21">
        <v>377</v>
      </c>
      <c r="C56" s="20">
        <v>30</v>
      </c>
      <c r="D56" s="21">
        <v>2028</v>
      </c>
      <c r="E56" s="20" t="s">
        <v>56</v>
      </c>
      <c r="F56" s="20" t="s">
        <v>89</v>
      </c>
      <c r="G56" s="21">
        <v>1</v>
      </c>
      <c r="H56" s="13" t="s">
        <v>63</v>
      </c>
      <c r="I56" s="14">
        <v>365.5</v>
      </c>
      <c r="J56" s="14" t="s">
        <v>35</v>
      </c>
      <c r="K56" s="14">
        <v>9314</v>
      </c>
      <c r="L56" s="29">
        <f t="shared" si="11"/>
        <v>3477118.3138000001</v>
      </c>
      <c r="M56" s="29">
        <f t="shared" si="12"/>
        <v>3404267</v>
      </c>
      <c r="N56" s="29">
        <f t="shared" si="13"/>
        <v>72851.313800000004</v>
      </c>
      <c r="O56" s="22">
        <v>0</v>
      </c>
    </row>
    <row r="57" spans="1:15" s="24" customFormat="1" ht="15" customHeight="1">
      <c r="A57" s="21">
        <v>55</v>
      </c>
      <c r="B57" s="21">
        <v>388</v>
      </c>
      <c r="C57" s="20">
        <v>31</v>
      </c>
      <c r="D57" s="21">
        <v>2028</v>
      </c>
      <c r="E57" s="20" t="s">
        <v>56</v>
      </c>
      <c r="F57" s="20" t="s">
        <v>90</v>
      </c>
      <c r="G57" s="21">
        <v>1</v>
      </c>
      <c r="H57" s="13" t="s">
        <v>78</v>
      </c>
      <c r="I57" s="14">
        <v>129</v>
      </c>
      <c r="J57" s="14" t="s">
        <v>35</v>
      </c>
      <c r="K57" s="14">
        <v>6448</v>
      </c>
      <c r="L57" s="29">
        <f t="shared" si="11"/>
        <v>849592.34880000004</v>
      </c>
      <c r="M57" s="29">
        <f t="shared" si="12"/>
        <v>831792</v>
      </c>
      <c r="N57" s="29">
        <f t="shared" si="13"/>
        <v>17800.348800000003</v>
      </c>
      <c r="O57" s="22">
        <v>0</v>
      </c>
    </row>
    <row r="58" spans="1:15" ht="15" customHeight="1">
      <c r="A58" s="21">
        <v>57</v>
      </c>
      <c r="B58" s="21">
        <v>408</v>
      </c>
      <c r="C58" s="20">
        <v>32</v>
      </c>
      <c r="D58" s="21">
        <v>2028</v>
      </c>
      <c r="E58" s="20" t="s">
        <v>56</v>
      </c>
      <c r="F58" s="20" t="s">
        <v>93</v>
      </c>
      <c r="G58" s="21">
        <v>1</v>
      </c>
      <c r="H58" s="13" t="s">
        <v>88</v>
      </c>
      <c r="I58" s="14">
        <v>207</v>
      </c>
      <c r="J58" s="14" t="s">
        <v>77</v>
      </c>
      <c r="K58" s="14">
        <v>4790</v>
      </c>
      <c r="L58" s="29">
        <f t="shared" si="11"/>
        <v>1012748.742</v>
      </c>
      <c r="M58" s="29">
        <f t="shared" si="12"/>
        <v>991530</v>
      </c>
      <c r="N58" s="29">
        <f t="shared" si="13"/>
        <v>21218.742000000002</v>
      </c>
      <c r="O58" s="22">
        <v>0</v>
      </c>
    </row>
    <row r="59" spans="1:15" ht="15" customHeight="1">
      <c r="A59" s="21">
        <v>57</v>
      </c>
      <c r="B59" s="21">
        <v>407</v>
      </c>
      <c r="C59" s="20">
        <v>32</v>
      </c>
      <c r="D59" s="21">
        <v>2028</v>
      </c>
      <c r="E59" s="20" t="s">
        <v>56</v>
      </c>
      <c r="F59" s="20" t="s">
        <v>93</v>
      </c>
      <c r="G59" s="21">
        <v>1</v>
      </c>
      <c r="H59" s="13" t="s">
        <v>86</v>
      </c>
      <c r="I59" s="14">
        <v>258</v>
      </c>
      <c r="J59" s="14" t="s">
        <v>77</v>
      </c>
      <c r="K59" s="14">
        <v>5320</v>
      </c>
      <c r="L59" s="29">
        <f t="shared" si="11"/>
        <v>1401932.784</v>
      </c>
      <c r="M59" s="29">
        <f t="shared" si="12"/>
        <v>1372560</v>
      </c>
      <c r="N59" s="29">
        <f t="shared" si="13"/>
        <v>29372.784000000003</v>
      </c>
      <c r="O59" s="22">
        <v>0</v>
      </c>
    </row>
    <row r="60" spans="1:15" ht="15" customHeight="1">
      <c r="A60" s="21">
        <v>57</v>
      </c>
      <c r="B60" s="21">
        <v>410</v>
      </c>
      <c r="C60" s="20">
        <v>32</v>
      </c>
      <c r="D60" s="21">
        <v>2028</v>
      </c>
      <c r="E60" s="20" t="s">
        <v>56</v>
      </c>
      <c r="F60" s="20" t="s">
        <v>93</v>
      </c>
      <c r="G60" s="21">
        <v>1</v>
      </c>
      <c r="H60" s="13" t="s">
        <v>78</v>
      </c>
      <c r="I60" s="14">
        <v>302</v>
      </c>
      <c r="J60" s="14" t="s">
        <v>35</v>
      </c>
      <c r="K60" s="14">
        <v>6448</v>
      </c>
      <c r="L60" s="29">
        <f t="shared" si="11"/>
        <v>1988968.1344000001</v>
      </c>
      <c r="M60" s="29">
        <f t="shared" si="12"/>
        <v>1947296</v>
      </c>
      <c r="N60" s="29">
        <f t="shared" si="13"/>
        <v>41672.134400000003</v>
      </c>
      <c r="O60" s="22">
        <v>0</v>
      </c>
    </row>
    <row r="61" spans="1:15" ht="15" customHeight="1">
      <c r="A61" s="21">
        <v>58</v>
      </c>
      <c r="B61" s="21">
        <v>425</v>
      </c>
      <c r="C61" s="20">
        <v>33</v>
      </c>
      <c r="D61" s="21">
        <v>2028</v>
      </c>
      <c r="E61" s="20" t="s">
        <v>56</v>
      </c>
      <c r="F61" s="20" t="s">
        <v>99</v>
      </c>
      <c r="G61" s="21">
        <v>1</v>
      </c>
      <c r="H61" s="13" t="s">
        <v>87</v>
      </c>
      <c r="I61" s="14">
        <v>207.9</v>
      </c>
      <c r="J61" s="14" t="s">
        <v>77</v>
      </c>
      <c r="K61" s="14">
        <v>2169</v>
      </c>
      <c r="L61" s="29">
        <f t="shared" si="11"/>
        <v>460585.11114000005</v>
      </c>
      <c r="M61" s="29">
        <f t="shared" si="12"/>
        <v>450935.10000000003</v>
      </c>
      <c r="N61" s="29">
        <f t="shared" si="13"/>
        <v>9650.0111400000023</v>
      </c>
      <c r="O61" s="22">
        <v>0</v>
      </c>
    </row>
    <row r="62" spans="1:15" ht="15" customHeight="1">
      <c r="A62" s="21">
        <v>66</v>
      </c>
      <c r="B62" s="21">
        <v>505</v>
      </c>
      <c r="C62" s="20">
        <v>34</v>
      </c>
      <c r="D62" s="21">
        <v>2028</v>
      </c>
      <c r="E62" s="20" t="s">
        <v>56</v>
      </c>
      <c r="F62" s="20" t="s">
        <v>73</v>
      </c>
      <c r="G62" s="21">
        <v>1</v>
      </c>
      <c r="H62" s="13" t="s">
        <v>87</v>
      </c>
      <c r="I62" s="14">
        <v>111.3</v>
      </c>
      <c r="J62" s="14" t="s">
        <v>77</v>
      </c>
      <c r="K62" s="14">
        <v>2169</v>
      </c>
      <c r="L62" s="29">
        <f t="shared" si="11"/>
        <v>246575.86757999999</v>
      </c>
      <c r="M62" s="29">
        <f t="shared" si="12"/>
        <v>241409.69999999998</v>
      </c>
      <c r="N62" s="29">
        <f t="shared" si="13"/>
        <v>5166.1675800000003</v>
      </c>
      <c r="O62" s="22">
        <v>0</v>
      </c>
    </row>
    <row r="63" spans="1:15" ht="15" customHeight="1">
      <c r="A63" s="21">
        <v>15</v>
      </c>
      <c r="B63" s="21">
        <v>107</v>
      </c>
      <c r="C63" s="20">
        <v>35</v>
      </c>
      <c r="D63" s="21">
        <v>2028</v>
      </c>
      <c r="E63" s="20" t="s">
        <v>56</v>
      </c>
      <c r="F63" s="20" t="s">
        <v>57</v>
      </c>
      <c r="G63" s="21">
        <v>1</v>
      </c>
      <c r="H63" s="13" t="s">
        <v>88</v>
      </c>
      <c r="I63" s="14">
        <v>197.1</v>
      </c>
      <c r="J63" s="14" t="s">
        <v>77</v>
      </c>
      <c r="K63" s="14">
        <v>4790</v>
      </c>
      <c r="L63" s="29">
        <f t="shared" si="11"/>
        <v>964312.93260000006</v>
      </c>
      <c r="M63" s="29">
        <f t="shared" si="12"/>
        <v>944109</v>
      </c>
      <c r="N63" s="29">
        <f t="shared" si="13"/>
        <v>20203.932600000004</v>
      </c>
      <c r="O63" s="22">
        <f>SUM(O22:O22)</f>
        <v>0</v>
      </c>
    </row>
    <row r="64" spans="1:15" ht="15" customHeight="1">
      <c r="A64" s="21">
        <v>15</v>
      </c>
      <c r="B64" s="21">
        <v>106</v>
      </c>
      <c r="C64" s="20">
        <v>35</v>
      </c>
      <c r="D64" s="21">
        <v>2028</v>
      </c>
      <c r="E64" s="20" t="s">
        <v>56</v>
      </c>
      <c r="F64" s="20" t="s">
        <v>57</v>
      </c>
      <c r="G64" s="21">
        <v>1</v>
      </c>
      <c r="H64" s="13" t="s">
        <v>86</v>
      </c>
      <c r="I64" s="14">
        <v>248.1</v>
      </c>
      <c r="J64" s="14" t="s">
        <v>77</v>
      </c>
      <c r="K64" s="14">
        <v>5320</v>
      </c>
      <c r="L64" s="29">
        <f t="shared" si="11"/>
        <v>1348137.6888000001</v>
      </c>
      <c r="M64" s="29">
        <f t="shared" si="12"/>
        <v>1319892</v>
      </c>
      <c r="N64" s="29">
        <f t="shared" si="13"/>
        <v>28245.688800000004</v>
      </c>
      <c r="O64" s="22">
        <v>0</v>
      </c>
    </row>
    <row r="65" spans="1:15" ht="15" customHeight="1">
      <c r="A65" s="21">
        <v>15</v>
      </c>
      <c r="B65" s="21">
        <v>114</v>
      </c>
      <c r="C65" s="20">
        <v>35</v>
      </c>
      <c r="D65" s="21">
        <v>2028</v>
      </c>
      <c r="E65" s="20" t="s">
        <v>56</v>
      </c>
      <c r="F65" s="20" t="s">
        <v>57</v>
      </c>
      <c r="G65" s="21">
        <v>1</v>
      </c>
      <c r="H65" s="13" t="s">
        <v>87</v>
      </c>
      <c r="I65" s="14">
        <v>248.1</v>
      </c>
      <c r="J65" s="14" t="s">
        <v>77</v>
      </c>
      <c r="K65" s="14">
        <v>2169</v>
      </c>
      <c r="L65" s="29">
        <f t="shared" si="11"/>
        <v>549644.85846000002</v>
      </c>
      <c r="M65" s="29">
        <f t="shared" si="12"/>
        <v>538128.9</v>
      </c>
      <c r="N65" s="29">
        <f t="shared" si="13"/>
        <v>11515.958460000002</v>
      </c>
      <c r="O65" s="22">
        <v>0</v>
      </c>
    </row>
    <row r="66" spans="1:15" ht="15" customHeight="1">
      <c r="A66" s="21">
        <v>16</v>
      </c>
      <c r="B66" s="21">
        <v>119</v>
      </c>
      <c r="C66" s="20">
        <v>36</v>
      </c>
      <c r="D66" s="21">
        <v>2028</v>
      </c>
      <c r="E66" s="20" t="s">
        <v>56</v>
      </c>
      <c r="F66" s="20" t="s">
        <v>58</v>
      </c>
      <c r="G66" s="21">
        <v>1</v>
      </c>
      <c r="H66" s="13" t="s">
        <v>88</v>
      </c>
      <c r="I66" s="14">
        <v>196</v>
      </c>
      <c r="J66" s="14" t="s">
        <v>77</v>
      </c>
      <c r="K66" s="14">
        <v>4790</v>
      </c>
      <c r="L66" s="29">
        <f t="shared" si="11"/>
        <v>958931.17599999998</v>
      </c>
      <c r="M66" s="29">
        <f t="shared" si="12"/>
        <v>938840</v>
      </c>
      <c r="N66" s="29">
        <f t="shared" si="13"/>
        <v>20091.176000000003</v>
      </c>
      <c r="O66" s="22">
        <v>0</v>
      </c>
    </row>
    <row r="67" spans="1:15" ht="15" customHeight="1">
      <c r="A67" s="21">
        <v>16</v>
      </c>
      <c r="B67" s="21">
        <v>118</v>
      </c>
      <c r="C67" s="20">
        <v>36</v>
      </c>
      <c r="D67" s="21">
        <v>2028</v>
      </c>
      <c r="E67" s="20" t="s">
        <v>56</v>
      </c>
      <c r="F67" s="20" t="s">
        <v>58</v>
      </c>
      <c r="G67" s="21">
        <v>1</v>
      </c>
      <c r="H67" s="13" t="s">
        <v>86</v>
      </c>
      <c r="I67" s="14">
        <v>247</v>
      </c>
      <c r="J67" s="14" t="s">
        <v>77</v>
      </c>
      <c r="K67" s="14">
        <v>5320</v>
      </c>
      <c r="L67" s="29">
        <f t="shared" si="11"/>
        <v>1342160.456</v>
      </c>
      <c r="M67" s="29">
        <f t="shared" si="12"/>
        <v>1314040</v>
      </c>
      <c r="N67" s="29">
        <f t="shared" si="13"/>
        <v>28120.456000000002</v>
      </c>
      <c r="O67" s="22">
        <v>0</v>
      </c>
    </row>
    <row r="68" spans="1:15" ht="15" customHeight="1">
      <c r="A68" s="21">
        <v>16</v>
      </c>
      <c r="B68" s="21">
        <v>117</v>
      </c>
      <c r="C68" s="20">
        <v>36</v>
      </c>
      <c r="D68" s="21">
        <v>2028</v>
      </c>
      <c r="E68" s="20" t="s">
        <v>56</v>
      </c>
      <c r="F68" s="20" t="s">
        <v>58</v>
      </c>
      <c r="G68" s="21">
        <v>1</v>
      </c>
      <c r="H68" s="13" t="s">
        <v>87</v>
      </c>
      <c r="I68" s="14">
        <v>109.6</v>
      </c>
      <c r="J68" s="14" t="s">
        <v>77</v>
      </c>
      <c r="K68" s="14">
        <v>2169</v>
      </c>
      <c r="L68" s="29">
        <f t="shared" si="11"/>
        <v>242809.65935999999</v>
      </c>
      <c r="M68" s="29">
        <f t="shared" si="12"/>
        <v>237722.4</v>
      </c>
      <c r="N68" s="29">
        <f t="shared" si="13"/>
        <v>5087.25936</v>
      </c>
      <c r="O68" s="22">
        <v>0</v>
      </c>
    </row>
    <row r="69" spans="1:15" ht="15" customHeight="1">
      <c r="A69" s="21">
        <v>18</v>
      </c>
      <c r="B69" s="21">
        <v>128</v>
      </c>
      <c r="C69" s="20">
        <v>37</v>
      </c>
      <c r="D69" s="21">
        <v>2028</v>
      </c>
      <c r="E69" s="20" t="s">
        <v>56</v>
      </c>
      <c r="F69" s="20" t="s">
        <v>74</v>
      </c>
      <c r="G69" s="21">
        <v>1</v>
      </c>
      <c r="H69" s="13" t="s">
        <v>88</v>
      </c>
      <c r="I69" s="14">
        <v>94</v>
      </c>
      <c r="J69" s="14" t="s">
        <v>77</v>
      </c>
      <c r="K69" s="14">
        <v>4790</v>
      </c>
      <c r="L69" s="29">
        <f t="shared" si="11"/>
        <v>459895.56400000001</v>
      </c>
      <c r="M69" s="29">
        <f t="shared" si="12"/>
        <v>450260</v>
      </c>
      <c r="N69" s="29">
        <f t="shared" si="13"/>
        <v>9635.5640000000003</v>
      </c>
      <c r="O69" s="22">
        <f>SUM(O22:O63)</f>
        <v>0</v>
      </c>
    </row>
    <row r="70" spans="1:15" ht="15" customHeight="1">
      <c r="A70" s="21">
        <v>18</v>
      </c>
      <c r="B70" s="21">
        <v>126</v>
      </c>
      <c r="C70" s="20">
        <v>37</v>
      </c>
      <c r="D70" s="21">
        <v>2028</v>
      </c>
      <c r="E70" s="20" t="s">
        <v>56</v>
      </c>
      <c r="F70" s="20" t="s">
        <v>74</v>
      </c>
      <c r="G70" s="21">
        <v>1</v>
      </c>
      <c r="H70" s="13" t="s">
        <v>86</v>
      </c>
      <c r="I70" s="14">
        <v>112.1</v>
      </c>
      <c r="J70" s="14" t="s">
        <v>77</v>
      </c>
      <c r="K70" s="14">
        <v>5320</v>
      </c>
      <c r="L70" s="29">
        <f t="shared" si="11"/>
        <v>609134.36080000002</v>
      </c>
      <c r="M70" s="29">
        <f t="shared" si="12"/>
        <v>596372</v>
      </c>
      <c r="N70" s="29">
        <f t="shared" si="13"/>
        <v>12762.360800000002</v>
      </c>
      <c r="O70" s="22">
        <f>SUM(O22:O64)</f>
        <v>0</v>
      </c>
    </row>
    <row r="71" spans="1:15" ht="15" customHeight="1">
      <c r="A71" s="21">
        <v>18</v>
      </c>
      <c r="B71" s="21">
        <v>127</v>
      </c>
      <c r="C71" s="20">
        <v>37</v>
      </c>
      <c r="D71" s="21">
        <v>2028</v>
      </c>
      <c r="E71" s="20" t="s">
        <v>56</v>
      </c>
      <c r="F71" s="20" t="s">
        <v>74</v>
      </c>
      <c r="G71" s="21">
        <v>1</v>
      </c>
      <c r="H71" s="13" t="s">
        <v>65</v>
      </c>
      <c r="I71" s="14">
        <v>57.2</v>
      </c>
      <c r="J71" s="14" t="s">
        <v>77</v>
      </c>
      <c r="K71" s="14">
        <v>9355</v>
      </c>
      <c r="L71" s="29">
        <f t="shared" si="11"/>
        <v>546557.26839999994</v>
      </c>
      <c r="M71" s="29">
        <f t="shared" si="12"/>
        <v>535106</v>
      </c>
      <c r="N71" s="29">
        <f t="shared" si="13"/>
        <v>11451.268400000001</v>
      </c>
      <c r="O71" s="22">
        <f>SUM(O12:O70)</f>
        <v>0</v>
      </c>
    </row>
    <row r="72" spans="1:15">
      <c r="A72" s="21"/>
      <c r="B72" s="21"/>
      <c r="C72" s="20"/>
      <c r="D72" s="20" t="s">
        <v>94</v>
      </c>
      <c r="E72" s="20"/>
      <c r="F72" s="20"/>
      <c r="G72" s="20"/>
      <c r="H72" s="20"/>
      <c r="I72" s="22"/>
      <c r="J72" s="22"/>
      <c r="K72" s="29"/>
      <c r="L72" s="122">
        <f>SUM(L23:L71)</f>
        <v>36371858.810459994</v>
      </c>
      <c r="M72" s="122">
        <f>SUM(M23:M71)</f>
        <v>35609808.899999999</v>
      </c>
      <c r="N72" s="122">
        <f>SUM(N23:N71)</f>
        <v>762049.91046000016</v>
      </c>
      <c r="O72" s="122">
        <f>SUM(O23:O71)</f>
        <v>0</v>
      </c>
    </row>
    <row r="73" spans="1:15">
      <c r="A73" s="21"/>
      <c r="B73" s="21"/>
      <c r="C73" s="20"/>
      <c r="D73" s="20"/>
      <c r="E73" s="20" t="s">
        <v>79</v>
      </c>
      <c r="F73" s="21"/>
      <c r="G73" s="20"/>
      <c r="H73" s="20"/>
      <c r="I73" s="22"/>
      <c r="J73" s="22"/>
      <c r="K73" s="20"/>
      <c r="L73" s="122">
        <f>L72+L22+L13</f>
        <v>78392539.576779991</v>
      </c>
      <c r="M73" s="122">
        <f>M72+M22+M13</f>
        <v>76750087.700000003</v>
      </c>
      <c r="N73" s="122">
        <f>N72+N22+N13</f>
        <v>1642451.8767800005</v>
      </c>
      <c r="O73" s="122">
        <f>O72+O22+O13</f>
        <v>0</v>
      </c>
    </row>
    <row r="74" spans="1:15">
      <c r="A74" s="149"/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</row>
    <row r="75" spans="1:15" s="60" customFormat="1" ht="65.400000000000006" customHeight="1">
      <c r="A75" s="115" t="s">
        <v>103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</row>
    <row r="83" spans="1:15" s="25" customFormat="1" ht="18">
      <c r="A83" s="32"/>
      <c r="B83" s="3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6"/>
      <c r="N83" s="26"/>
      <c r="O83" s="27"/>
    </row>
    <row r="84" spans="1:15" s="25" customFormat="1" ht="39.75" customHeight="1">
      <c r="A84" s="32"/>
      <c r="B84" s="32"/>
      <c r="C84" s="81"/>
      <c r="D84" s="81"/>
      <c r="E84" s="81"/>
      <c r="F84" s="81"/>
      <c r="G84" s="81"/>
      <c r="H84" s="81"/>
      <c r="I84" s="81"/>
      <c r="J84" s="81"/>
      <c r="M84" s="27"/>
      <c r="N84" s="27"/>
      <c r="O84" s="27"/>
    </row>
    <row r="85" spans="1:15" ht="13.95" customHeight="1">
      <c r="C85" s="81"/>
      <c r="D85" s="81"/>
      <c r="E85" s="81"/>
    </row>
    <row r="86" spans="1:15" ht="13.95" customHeight="1">
      <c r="C86" s="81"/>
      <c r="D86" s="81"/>
      <c r="E86" s="81"/>
      <c r="H86" s="36"/>
    </row>
    <row r="87" spans="1:15" ht="13.95" customHeight="1">
      <c r="C87" s="81"/>
      <c r="D87" s="81"/>
      <c r="E87" s="81"/>
    </row>
    <row r="88" spans="1:15" ht="13.95" customHeight="1">
      <c r="C88" s="81"/>
      <c r="D88" s="81"/>
      <c r="E88" s="81"/>
    </row>
    <row r="89" spans="1:15" ht="13.95" customHeight="1">
      <c r="C89" s="81"/>
      <c r="D89" s="81"/>
      <c r="E89" s="81"/>
    </row>
    <row r="90" spans="1:15" ht="13.95" customHeight="1">
      <c r="C90" s="81"/>
      <c r="D90" s="81"/>
      <c r="E90" s="81"/>
    </row>
    <row r="91" spans="1:15" ht="18">
      <c r="C91" s="81"/>
      <c r="D91" s="81"/>
      <c r="E91" s="81"/>
      <c r="G91" s="25"/>
    </row>
  </sheetData>
  <autoFilter ref="A5:O82"/>
  <mergeCells count="6">
    <mergeCell ref="A3:O3"/>
    <mergeCell ref="C83:L83"/>
    <mergeCell ref="C84:J84"/>
    <mergeCell ref="C85:E91"/>
    <mergeCell ref="A75:O75"/>
    <mergeCell ref="A74:O74"/>
  </mergeCells>
  <pageMargins left="0.39370078740157483" right="0.31496062992125984" top="0.55118110236220474" bottom="0.55118110236220474" header="0.31496062992125984" footer="0.31496062992125984"/>
  <pageSetup paperSize="9"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zoomScale="60" zoomScaleNormal="60" workbookViewId="0">
      <selection sqref="A1:N22"/>
    </sheetView>
  </sheetViews>
  <sheetFormatPr defaultRowHeight="13.8"/>
  <cols>
    <col min="1" max="2" width="9.109375" style="3" customWidth="1"/>
    <col min="3" max="3" width="60.44140625" style="3" customWidth="1"/>
    <col min="4" max="4" width="16.44140625" style="3" customWidth="1"/>
    <col min="5" max="5" width="11" style="3" customWidth="1"/>
    <col min="6" max="6" width="11.33203125" style="3" customWidth="1"/>
    <col min="7" max="7" width="11" style="3" customWidth="1"/>
    <col min="8" max="8" width="11.33203125" style="3" customWidth="1"/>
    <col min="9" max="9" width="12.6640625" style="3" customWidth="1"/>
    <col min="10" max="10" width="11" style="3" customWidth="1"/>
    <col min="11" max="11" width="10.88671875" style="3" customWidth="1"/>
    <col min="12" max="12" width="11" style="3" customWidth="1"/>
    <col min="13" max="13" width="19.33203125" style="3" customWidth="1"/>
    <col min="14" max="14" width="18.5546875" style="3" customWidth="1"/>
  </cols>
  <sheetData>
    <row r="1" spans="1:14">
      <c r="A1" s="4"/>
      <c r="B1" s="5"/>
      <c r="C1" s="6"/>
      <c r="D1" s="7"/>
      <c r="E1" s="8"/>
      <c r="F1" s="8"/>
      <c r="G1" s="8"/>
      <c r="H1" s="8"/>
      <c r="I1" s="1"/>
      <c r="J1" s="6"/>
      <c r="K1" s="6"/>
      <c r="L1" s="6"/>
      <c r="M1" s="6"/>
      <c r="N1" s="2"/>
    </row>
    <row r="2" spans="1:14">
      <c r="A2" s="4"/>
      <c r="B2" s="5"/>
      <c r="C2" s="6"/>
      <c r="D2" s="7"/>
      <c r="E2" s="8"/>
      <c r="F2" s="8"/>
      <c r="G2" s="8"/>
      <c r="H2" s="8"/>
      <c r="I2" s="1"/>
      <c r="J2" s="6"/>
      <c r="K2" s="6"/>
      <c r="L2" s="6"/>
      <c r="M2" s="6"/>
      <c r="N2" s="2"/>
    </row>
    <row r="3" spans="1:14">
      <c r="A3" s="4"/>
      <c r="B3" s="5"/>
      <c r="C3" s="6"/>
      <c r="D3" s="7"/>
      <c r="E3" s="8"/>
      <c r="F3" s="8"/>
      <c r="G3" s="8"/>
      <c r="H3" s="8"/>
      <c r="I3" s="1"/>
      <c r="J3" s="6"/>
      <c r="K3" s="6"/>
      <c r="L3" s="6"/>
      <c r="M3" s="6"/>
      <c r="N3" s="2"/>
    </row>
    <row r="4" spans="1:14">
      <c r="A4" s="4"/>
      <c r="B4" s="5"/>
      <c r="C4" s="6"/>
      <c r="D4" s="7"/>
      <c r="E4" s="8"/>
      <c r="F4" s="8"/>
      <c r="G4" s="8"/>
      <c r="H4" s="8"/>
      <c r="I4" s="1"/>
      <c r="J4" s="6"/>
      <c r="K4" s="6"/>
      <c r="L4" s="6"/>
      <c r="M4" s="6"/>
      <c r="N4" s="2"/>
    </row>
    <row r="5" spans="1:14">
      <c r="A5" s="4"/>
      <c r="B5" s="5"/>
      <c r="C5" s="6"/>
      <c r="D5" s="7"/>
      <c r="E5" s="8"/>
      <c r="F5" s="8"/>
      <c r="G5" s="8"/>
      <c r="H5" s="8"/>
      <c r="I5" s="1"/>
      <c r="J5" s="6"/>
      <c r="K5" s="6"/>
      <c r="L5" s="6"/>
      <c r="M5" s="6"/>
      <c r="N5" s="2"/>
    </row>
    <row r="6" spans="1:14">
      <c r="A6" s="4"/>
      <c r="B6" s="5"/>
      <c r="C6" s="6"/>
      <c r="D6" s="7"/>
      <c r="E6" s="8"/>
      <c r="F6" s="8"/>
      <c r="G6" s="8"/>
      <c r="H6" s="8"/>
      <c r="I6" s="1"/>
      <c r="J6" s="6"/>
      <c r="K6" s="6"/>
      <c r="L6" s="6"/>
      <c r="M6" s="6"/>
      <c r="N6" s="2"/>
    </row>
    <row r="7" spans="1:14">
      <c r="A7" s="4"/>
      <c r="B7" s="5"/>
      <c r="C7" s="6"/>
      <c r="D7" s="7"/>
      <c r="E7" s="8"/>
      <c r="F7" s="8"/>
      <c r="G7" s="8"/>
      <c r="H7" s="8"/>
      <c r="I7" s="1"/>
      <c r="J7" s="6"/>
      <c r="K7" s="6"/>
      <c r="L7" s="6"/>
      <c r="M7" s="6"/>
      <c r="N7" s="2"/>
    </row>
    <row r="8" spans="1:14">
      <c r="A8" s="4"/>
      <c r="B8" s="5"/>
      <c r="C8" s="6"/>
      <c r="D8" s="7"/>
      <c r="E8" s="8"/>
      <c r="F8" s="8"/>
      <c r="G8" s="8"/>
      <c r="H8" s="8"/>
      <c r="I8" s="1"/>
      <c r="J8" s="6"/>
      <c r="K8" s="6"/>
      <c r="L8" s="6"/>
      <c r="M8" s="6"/>
      <c r="N8" s="2"/>
    </row>
    <row r="9" spans="1:14">
      <c r="A9" s="4"/>
      <c r="B9" s="5"/>
      <c r="C9" s="6"/>
      <c r="D9" s="7"/>
      <c r="E9" s="8"/>
      <c r="F9" s="8"/>
      <c r="G9" s="8"/>
      <c r="H9" s="8"/>
      <c r="I9" s="1"/>
      <c r="J9" s="6"/>
      <c r="K9" s="6"/>
      <c r="L9" s="6"/>
      <c r="M9" s="6"/>
      <c r="N9" s="2"/>
    </row>
    <row r="10" spans="1:14">
      <c r="A10" s="146" t="s">
        <v>24</v>
      </c>
      <c r="B10" s="146"/>
      <c r="C10" s="146"/>
      <c r="D10" s="146"/>
      <c r="E10" s="147"/>
      <c r="F10" s="147"/>
      <c r="G10" s="147"/>
      <c r="H10" s="147"/>
      <c r="I10" s="147"/>
      <c r="J10" s="146"/>
      <c r="K10" s="146"/>
      <c r="L10" s="146"/>
      <c r="M10" s="146"/>
      <c r="N10" s="146"/>
    </row>
    <row r="11" spans="1:14">
      <c r="A11" s="123" t="s">
        <v>25</v>
      </c>
      <c r="B11" s="123"/>
      <c r="C11" s="123"/>
      <c r="D11" s="123"/>
      <c r="E11" s="124"/>
      <c r="F11" s="124"/>
      <c r="G11" s="124"/>
      <c r="H11" s="124"/>
      <c r="I11" s="124"/>
      <c r="J11" s="123"/>
      <c r="K11" s="123"/>
      <c r="L11" s="123"/>
      <c r="M11" s="123"/>
      <c r="N11" s="123"/>
    </row>
    <row r="12" spans="1:14" ht="15" customHeight="1">
      <c r="A12" s="125" t="s">
        <v>26</v>
      </c>
      <c r="B12" s="125" t="s">
        <v>27</v>
      </c>
      <c r="C12" s="126" t="s">
        <v>6</v>
      </c>
      <c r="D12" s="127" t="s">
        <v>28</v>
      </c>
      <c r="E12" s="128" t="s">
        <v>29</v>
      </c>
      <c r="F12" s="128"/>
      <c r="G12" s="128"/>
      <c r="H12" s="128"/>
      <c r="I12" s="128"/>
      <c r="J12" s="129" t="s">
        <v>30</v>
      </c>
      <c r="K12" s="129"/>
      <c r="L12" s="129"/>
      <c r="M12" s="129"/>
      <c r="N12" s="129"/>
    </row>
    <row r="13" spans="1:14">
      <c r="A13" s="125"/>
      <c r="B13" s="125"/>
      <c r="C13" s="126"/>
      <c r="D13" s="130"/>
      <c r="E13" s="131"/>
      <c r="F13" s="131"/>
      <c r="G13" s="131"/>
      <c r="H13" s="131"/>
      <c r="I13" s="131"/>
      <c r="J13" s="132"/>
      <c r="K13" s="132"/>
      <c r="L13" s="132"/>
      <c r="M13" s="132"/>
      <c r="N13" s="132"/>
    </row>
    <row r="14" spans="1:14">
      <c r="A14" s="125"/>
      <c r="B14" s="125"/>
      <c r="C14" s="126"/>
      <c r="D14" s="130"/>
      <c r="E14" s="133" t="s">
        <v>31</v>
      </c>
      <c r="F14" s="133" t="s">
        <v>32</v>
      </c>
      <c r="G14" s="133" t="s">
        <v>33</v>
      </c>
      <c r="H14" s="133" t="s">
        <v>34</v>
      </c>
      <c r="I14" s="133" t="s">
        <v>22</v>
      </c>
      <c r="J14" s="134" t="s">
        <v>31</v>
      </c>
      <c r="K14" s="134" t="s">
        <v>32</v>
      </c>
      <c r="L14" s="134" t="s">
        <v>33</v>
      </c>
      <c r="M14" s="134" t="s">
        <v>34</v>
      </c>
      <c r="N14" s="134" t="s">
        <v>22</v>
      </c>
    </row>
    <row r="15" spans="1:14">
      <c r="A15" s="135"/>
      <c r="B15" s="135"/>
      <c r="C15" s="136"/>
      <c r="D15" s="137" t="s">
        <v>35</v>
      </c>
      <c r="E15" s="133" t="s">
        <v>37</v>
      </c>
      <c r="F15" s="133" t="s">
        <v>37</v>
      </c>
      <c r="G15" s="133" t="s">
        <v>37</v>
      </c>
      <c r="H15" s="133" t="s">
        <v>37</v>
      </c>
      <c r="I15" s="133" t="s">
        <v>37</v>
      </c>
      <c r="J15" s="134" t="s">
        <v>36</v>
      </c>
      <c r="K15" s="134" t="s">
        <v>36</v>
      </c>
      <c r="L15" s="134" t="s">
        <v>36</v>
      </c>
      <c r="M15" s="134" t="s">
        <v>36</v>
      </c>
      <c r="N15" s="134" t="s">
        <v>36</v>
      </c>
    </row>
    <row r="16" spans="1:14">
      <c r="A16" s="138">
        <v>1</v>
      </c>
      <c r="B16" s="139">
        <v>2026</v>
      </c>
      <c r="C16" s="140" t="s">
        <v>56</v>
      </c>
      <c r="D16" s="141">
        <f>'Таблица 1'!L22</f>
        <v>4413.7999999999993</v>
      </c>
      <c r="E16" s="142">
        <v>0</v>
      </c>
      <c r="F16" s="142">
        <v>0</v>
      </c>
      <c r="G16" s="142">
        <v>0</v>
      </c>
      <c r="H16" s="142">
        <v>7</v>
      </c>
      <c r="I16" s="143">
        <f>SUM(E16:H16)</f>
        <v>7</v>
      </c>
      <c r="J16" s="144">
        <v>0</v>
      </c>
      <c r="K16" s="144">
        <v>0</v>
      </c>
      <c r="L16" s="144">
        <v>0</v>
      </c>
      <c r="M16" s="145">
        <f>'Таблица 1'!R22</f>
        <v>31945371.7696</v>
      </c>
      <c r="N16" s="145">
        <f>M16</f>
        <v>31945371.7696</v>
      </c>
    </row>
    <row r="17" spans="1:14">
      <c r="A17" s="138">
        <v>2</v>
      </c>
      <c r="B17" s="139">
        <v>2027</v>
      </c>
      <c r="C17" s="140" t="s">
        <v>56</v>
      </c>
      <c r="D17" s="141">
        <f>'Таблица 1'!L31</f>
        <v>4749.7</v>
      </c>
      <c r="E17" s="142">
        <v>0</v>
      </c>
      <c r="F17" s="142">
        <v>0</v>
      </c>
      <c r="G17" s="142">
        <v>0</v>
      </c>
      <c r="H17" s="142">
        <v>8</v>
      </c>
      <c r="I17" s="143">
        <v>8</v>
      </c>
      <c r="J17" s="144">
        <v>0</v>
      </c>
      <c r="K17" s="144">
        <v>0</v>
      </c>
      <c r="L17" s="144">
        <v>0</v>
      </c>
      <c r="M17" s="144">
        <f>'Таблица 1'!R31</f>
        <v>10075308.996720001</v>
      </c>
      <c r="N17" s="144">
        <f t="shared" ref="N17:N18" si="0">M17</f>
        <v>10075308.996720001</v>
      </c>
    </row>
    <row r="18" spans="1:14">
      <c r="A18" s="138">
        <v>3</v>
      </c>
      <c r="B18" s="139">
        <v>2028</v>
      </c>
      <c r="C18" s="140" t="s">
        <v>56</v>
      </c>
      <c r="D18" s="141">
        <f>'Таблица 1'!L53</f>
        <v>15171.86</v>
      </c>
      <c r="E18" s="142">
        <v>0</v>
      </c>
      <c r="F18" s="142">
        <v>0</v>
      </c>
      <c r="G18" s="142">
        <v>0</v>
      </c>
      <c r="H18" s="142">
        <v>21</v>
      </c>
      <c r="I18" s="143">
        <f t="shared" ref="I18" si="1">SUM(E18:H18)</f>
        <v>21</v>
      </c>
      <c r="J18" s="144">
        <v>0</v>
      </c>
      <c r="K18" s="144">
        <v>0</v>
      </c>
      <c r="L18" s="144">
        <v>0</v>
      </c>
      <c r="M18" s="144">
        <f>'Таблица 1'!R53</f>
        <v>36371858.810460001</v>
      </c>
      <c r="N18" s="144">
        <f t="shared" si="0"/>
        <v>36371858.810460001</v>
      </c>
    </row>
    <row r="19" spans="1:14">
      <c r="A19" s="10"/>
      <c r="B19" s="10"/>
      <c r="C19" s="10" t="s">
        <v>79</v>
      </c>
      <c r="D19" s="11">
        <f>SUM(D16:D18)</f>
        <v>24335.360000000001</v>
      </c>
      <c r="E19" s="64">
        <f t="shared" ref="E19:L19" si="2">SUM(E16:E18)</f>
        <v>0</v>
      </c>
      <c r="F19" s="64">
        <f t="shared" si="2"/>
        <v>0</v>
      </c>
      <c r="G19" s="64">
        <f t="shared" si="2"/>
        <v>0</v>
      </c>
      <c r="H19" s="64">
        <f>SUM(H16:H18)</f>
        <v>36</v>
      </c>
      <c r="I19" s="64">
        <f t="shared" si="2"/>
        <v>36</v>
      </c>
      <c r="J19" s="11">
        <f t="shared" si="2"/>
        <v>0</v>
      </c>
      <c r="K19" s="11">
        <f t="shared" si="2"/>
        <v>0</v>
      </c>
      <c r="L19" s="11">
        <f t="shared" si="2"/>
        <v>0</v>
      </c>
      <c r="M19" s="33">
        <f>SUM(M16:M18)</f>
        <v>78392539.576780006</v>
      </c>
      <c r="N19" s="33">
        <f>SUM(N16:N18)</f>
        <v>78392539.576780006</v>
      </c>
    </row>
    <row r="21" spans="1:14">
      <c r="A21" s="148" t="s">
        <v>103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</row>
    <row r="22" spans="1:14">
      <c r="A22" s="148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</row>
    <row r="26" spans="1:14" ht="13.95" customHeight="1">
      <c r="C26" s="81"/>
      <c r="D26" s="81"/>
      <c r="E26" s="81"/>
    </row>
    <row r="27" spans="1:14" ht="13.95" customHeight="1">
      <c r="C27" s="81"/>
      <c r="D27" s="81"/>
      <c r="E27" s="81"/>
    </row>
    <row r="28" spans="1:14" ht="13.95" customHeight="1">
      <c r="C28" s="81"/>
      <c r="D28" s="81"/>
      <c r="E28" s="81"/>
    </row>
    <row r="29" spans="1:14" ht="13.95" customHeight="1">
      <c r="C29" s="81"/>
      <c r="D29" s="81"/>
      <c r="E29" s="81"/>
    </row>
    <row r="30" spans="1:14" ht="13.95" customHeight="1">
      <c r="C30" s="81"/>
      <c r="D30" s="81"/>
      <c r="E30" s="81"/>
    </row>
    <row r="31" spans="1:14" ht="13.95" customHeight="1">
      <c r="C31" s="81"/>
      <c r="D31" s="81"/>
      <c r="E31" s="81"/>
    </row>
    <row r="32" spans="1:14" ht="18">
      <c r="C32" s="81"/>
      <c r="D32" s="81"/>
      <c r="E32" s="81"/>
      <c r="H32" s="85"/>
      <c r="I32" s="85"/>
    </row>
  </sheetData>
  <mergeCells count="11">
    <mergeCell ref="C26:E32"/>
    <mergeCell ref="H32:I32"/>
    <mergeCell ref="A10:N10"/>
    <mergeCell ref="A11:N11"/>
    <mergeCell ref="A12:A15"/>
    <mergeCell ref="B12:B15"/>
    <mergeCell ref="C12:C15"/>
    <mergeCell ref="D12:D14"/>
    <mergeCell ref="E12:I13"/>
    <mergeCell ref="J12:N13"/>
    <mergeCell ref="A21:N2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3"/>
  <sheetViews>
    <sheetView workbookViewId="0">
      <selection activeCell="E16" sqref="E16"/>
    </sheetView>
  </sheetViews>
  <sheetFormatPr defaultRowHeight="13.8"/>
  <cols>
    <col min="2" max="2" width="19.109375" bestFit="1" customWidth="1"/>
    <col min="3" max="3" width="26" bestFit="1" customWidth="1"/>
    <col min="4" max="4" width="36.109375" bestFit="1" customWidth="1"/>
    <col min="5" max="5" width="40.5546875" bestFit="1" customWidth="1"/>
  </cols>
  <sheetData>
    <row r="1" spans="1:5">
      <c r="B1" s="9" t="s">
        <v>84</v>
      </c>
      <c r="C1" s="9" t="s">
        <v>2</v>
      </c>
      <c r="D1" s="9" t="s">
        <v>0</v>
      </c>
      <c r="E1" t="s">
        <v>85</v>
      </c>
    </row>
    <row r="2" spans="1:5">
      <c r="A2" t="str">
        <f>B2&amp;C2</f>
        <v>(пусто)(пусто)</v>
      </c>
      <c r="B2" t="s">
        <v>41</v>
      </c>
      <c r="C2" t="s">
        <v>41</v>
      </c>
      <c r="D2" t="s">
        <v>41</v>
      </c>
      <c r="E2" s="12">
        <v>63141677.684819989</v>
      </c>
    </row>
    <row r="3" spans="1:5">
      <c r="A3" t="str">
        <f t="shared" ref="A3:A43" si="0">B3&amp;C3</f>
        <v>(пусто)Итого 2026 год</v>
      </c>
      <c r="B3" t="s">
        <v>41</v>
      </c>
      <c r="C3" t="s">
        <v>91</v>
      </c>
      <c r="D3" t="s">
        <v>41</v>
      </c>
      <c r="E3" s="12">
        <v>16694509.87764</v>
      </c>
    </row>
    <row r="4" spans="1:5">
      <c r="A4" t="str">
        <f t="shared" si="0"/>
        <v>(пусто)Итого 2027 год</v>
      </c>
      <c r="B4" t="s">
        <v>41</v>
      </c>
      <c r="C4" t="s">
        <v>92</v>
      </c>
      <c r="D4" t="s">
        <v>41</v>
      </c>
      <c r="E4" s="12">
        <v>12393512.347200001</v>
      </c>
    </row>
    <row r="5" spans="1:5">
      <c r="A5" t="str">
        <f t="shared" si="0"/>
        <v>(пусто)Итого 2028 год</v>
      </c>
      <c r="B5" t="s">
        <v>41</v>
      </c>
      <c r="C5" t="s">
        <v>94</v>
      </c>
      <c r="D5" t="s">
        <v>41</v>
      </c>
      <c r="E5" s="12">
        <v>34053655.459979989</v>
      </c>
    </row>
    <row r="6" spans="1:5">
      <c r="A6" t="str">
        <f t="shared" si="0"/>
        <v>152027</v>
      </c>
      <c r="B6">
        <v>15</v>
      </c>
      <c r="C6">
        <v>2027</v>
      </c>
      <c r="D6" t="s">
        <v>57</v>
      </c>
      <c r="E6" s="12">
        <v>1897959.3515999999</v>
      </c>
    </row>
    <row r="7" spans="1:5">
      <c r="A7" t="str">
        <f t="shared" si="0"/>
        <v>152028</v>
      </c>
      <c r="B7">
        <v>15</v>
      </c>
      <c r="C7">
        <v>2028</v>
      </c>
      <c r="D7" t="s">
        <v>57</v>
      </c>
      <c r="E7" s="12">
        <v>2862095.4798600003</v>
      </c>
    </row>
    <row r="8" spans="1:5">
      <c r="A8" t="str">
        <f t="shared" si="0"/>
        <v>392026</v>
      </c>
      <c r="B8">
        <v>39</v>
      </c>
      <c r="C8">
        <v>2026</v>
      </c>
      <c r="D8" t="s">
        <v>60</v>
      </c>
      <c r="E8" s="12">
        <v>2117664.9429600001</v>
      </c>
    </row>
    <row r="9" spans="1:5">
      <c r="A9" t="str">
        <f t="shared" si="0"/>
        <v>392027</v>
      </c>
      <c r="B9">
        <v>39</v>
      </c>
      <c r="C9">
        <v>2027</v>
      </c>
      <c r="D9" t="s">
        <v>60</v>
      </c>
      <c r="E9" s="12">
        <v>1005756.2376</v>
      </c>
    </row>
    <row r="10" spans="1:5">
      <c r="A10" t="str">
        <f t="shared" si="0"/>
        <v>392028</v>
      </c>
      <c r="B10">
        <v>39</v>
      </c>
      <c r="C10">
        <v>2028</v>
      </c>
      <c r="D10" t="s">
        <v>60</v>
      </c>
      <c r="E10" s="12">
        <v>1503967.5797999999</v>
      </c>
    </row>
    <row r="11" spans="1:5">
      <c r="A11" t="str">
        <f t="shared" si="0"/>
        <v>712028</v>
      </c>
      <c r="B11">
        <v>71</v>
      </c>
      <c r="C11">
        <v>2028</v>
      </c>
      <c r="D11" t="s">
        <v>61</v>
      </c>
      <c r="E11" s="12">
        <v>1085915.4031799999</v>
      </c>
    </row>
    <row r="12" spans="1:5">
      <c r="A12" t="str">
        <f t="shared" si="0"/>
        <v>692027</v>
      </c>
      <c r="B12">
        <v>69</v>
      </c>
      <c r="C12">
        <v>2027</v>
      </c>
      <c r="D12" t="s">
        <v>66</v>
      </c>
      <c r="E12" s="12">
        <v>932757.80099999998</v>
      </c>
    </row>
    <row r="13" spans="1:5">
      <c r="A13" t="str">
        <f t="shared" si="0"/>
        <v>692028</v>
      </c>
      <c r="B13">
        <v>69</v>
      </c>
      <c r="C13">
        <v>2028</v>
      </c>
      <c r="D13" t="s">
        <v>66</v>
      </c>
      <c r="E13" s="12">
        <v>1546774.5559400001</v>
      </c>
    </row>
    <row r="14" spans="1:5">
      <c r="A14" t="str">
        <f t="shared" si="0"/>
        <v>162028</v>
      </c>
      <c r="B14">
        <v>16</v>
      </c>
      <c r="C14">
        <v>2028</v>
      </c>
      <c r="D14" t="s">
        <v>58</v>
      </c>
      <c r="E14" s="12">
        <v>2543901.2913600001</v>
      </c>
    </row>
    <row r="15" spans="1:5">
      <c r="A15" t="str">
        <f t="shared" si="0"/>
        <v>292027</v>
      </c>
      <c r="B15">
        <v>29</v>
      </c>
      <c r="C15">
        <v>2027</v>
      </c>
      <c r="D15" t="s">
        <v>67</v>
      </c>
      <c r="E15" s="12">
        <v>1030089.0498</v>
      </c>
    </row>
    <row r="16" spans="1:5">
      <c r="A16" t="str">
        <f t="shared" si="0"/>
        <v>292028</v>
      </c>
      <c r="B16">
        <v>29</v>
      </c>
      <c r="C16">
        <v>2028</v>
      </c>
      <c r="D16" t="s">
        <v>67</v>
      </c>
      <c r="E16" s="12">
        <v>1689452.6962600001</v>
      </c>
    </row>
    <row r="17" spans="1:5">
      <c r="A17" t="str">
        <f t="shared" si="0"/>
        <v>352028</v>
      </c>
      <c r="B17">
        <v>35</v>
      </c>
      <c r="C17">
        <v>2028</v>
      </c>
      <c r="D17" t="s">
        <v>68</v>
      </c>
      <c r="E17" s="12">
        <v>334749.44825999998</v>
      </c>
    </row>
    <row r="18" spans="1:5">
      <c r="A18" t="str">
        <f t="shared" si="0"/>
        <v>362026</v>
      </c>
      <c r="B18">
        <v>36</v>
      </c>
      <c r="C18">
        <v>2026</v>
      </c>
      <c r="D18" t="s">
        <v>69</v>
      </c>
      <c r="E18" s="12">
        <v>1678964.0418</v>
      </c>
    </row>
    <row r="19" spans="1:5">
      <c r="A19" t="str">
        <f t="shared" si="0"/>
        <v>362028</v>
      </c>
      <c r="B19">
        <v>36</v>
      </c>
      <c r="C19">
        <v>2028</v>
      </c>
      <c r="D19" t="s">
        <v>69</v>
      </c>
      <c r="E19" s="12">
        <v>2794641.1003200002</v>
      </c>
    </row>
    <row r="20" spans="1:5">
      <c r="A20" t="str">
        <f t="shared" si="0"/>
        <v>412028</v>
      </c>
      <c r="B20">
        <v>41</v>
      </c>
      <c r="C20">
        <v>2028</v>
      </c>
      <c r="D20" t="s">
        <v>70</v>
      </c>
      <c r="E20" s="12">
        <v>1521195.5336</v>
      </c>
    </row>
    <row r="21" spans="1:5">
      <c r="A21" t="str">
        <f t="shared" si="0"/>
        <v>632026</v>
      </c>
      <c r="B21">
        <v>63</v>
      </c>
      <c r="C21">
        <v>2026</v>
      </c>
      <c r="D21" t="s">
        <v>72</v>
      </c>
      <c r="E21" s="12">
        <v>1917607.41056</v>
      </c>
    </row>
    <row r="22" spans="1:5">
      <c r="A22" t="str">
        <f t="shared" si="0"/>
        <v>662026</v>
      </c>
      <c r="B22">
        <v>66</v>
      </c>
      <c r="C22">
        <v>2026</v>
      </c>
      <c r="D22" t="s">
        <v>73</v>
      </c>
      <c r="E22" s="12">
        <v>2677048.1354399994</v>
      </c>
    </row>
    <row r="23" spans="1:5">
      <c r="A23" t="str">
        <f t="shared" si="0"/>
        <v>662028</v>
      </c>
      <c r="B23">
        <v>66</v>
      </c>
      <c r="C23">
        <v>2028</v>
      </c>
      <c r="D23" t="s">
        <v>73</v>
      </c>
      <c r="E23" s="12">
        <v>246575.86757999999</v>
      </c>
    </row>
    <row r="24" spans="1:5">
      <c r="A24" t="str">
        <f t="shared" si="0"/>
        <v>182026</v>
      </c>
      <c r="B24">
        <v>18</v>
      </c>
      <c r="C24">
        <v>2026</v>
      </c>
      <c r="D24" t="s">
        <v>74</v>
      </c>
      <c r="E24" s="12">
        <v>2326957.9741599998</v>
      </c>
    </row>
    <row r="25" spans="1:5">
      <c r="A25" t="str">
        <f t="shared" si="0"/>
        <v>182028</v>
      </c>
      <c r="B25">
        <v>18</v>
      </c>
      <c r="C25">
        <v>2028</v>
      </c>
      <c r="D25" t="s">
        <v>74</v>
      </c>
      <c r="E25" s="12">
        <v>1615587.1932000001</v>
      </c>
    </row>
    <row r="26" spans="1:5">
      <c r="A26" t="str">
        <f t="shared" si="0"/>
        <v>382027</v>
      </c>
      <c r="B26">
        <v>38</v>
      </c>
      <c r="C26">
        <v>2027</v>
      </c>
      <c r="D26" t="s">
        <v>76</v>
      </c>
      <c r="E26" s="12">
        <v>1119309.3611999999</v>
      </c>
    </row>
    <row r="27" spans="1:5">
      <c r="A27" t="str">
        <f t="shared" si="0"/>
        <v>382028</v>
      </c>
      <c r="B27">
        <v>38</v>
      </c>
      <c r="C27">
        <v>2028</v>
      </c>
      <c r="D27" t="s">
        <v>76</v>
      </c>
      <c r="E27" s="12">
        <v>1726313.0815999999</v>
      </c>
    </row>
    <row r="28" spans="1:5">
      <c r="A28" t="str">
        <f t="shared" si="0"/>
        <v>542027</v>
      </c>
      <c r="B28">
        <v>54</v>
      </c>
      <c r="C28">
        <v>2027</v>
      </c>
      <c r="D28" t="s">
        <v>89</v>
      </c>
      <c r="E28" s="12">
        <v>1654631.2296</v>
      </c>
    </row>
    <row r="29" spans="1:5">
      <c r="A29" t="str">
        <f t="shared" si="0"/>
        <v>542028</v>
      </c>
      <c r="B29">
        <v>54</v>
      </c>
      <c r="C29">
        <v>2028</v>
      </c>
      <c r="D29" t="s">
        <v>89</v>
      </c>
      <c r="E29" s="12">
        <v>4293132.1376</v>
      </c>
    </row>
    <row r="30" spans="1:5">
      <c r="A30" t="str">
        <f t="shared" si="0"/>
        <v>552026</v>
      </c>
      <c r="B30">
        <v>55</v>
      </c>
      <c r="C30">
        <v>2026</v>
      </c>
      <c r="D30" t="s">
        <v>90</v>
      </c>
      <c r="E30" s="12">
        <v>1314740.7687199998</v>
      </c>
    </row>
    <row r="31" spans="1:5">
      <c r="A31" t="str">
        <f t="shared" si="0"/>
        <v>552027</v>
      </c>
      <c r="B31">
        <v>55</v>
      </c>
      <c r="C31">
        <v>2027</v>
      </c>
      <c r="D31" t="s">
        <v>90</v>
      </c>
      <c r="E31" s="12">
        <v>940868.73840000003</v>
      </c>
    </row>
    <row r="32" spans="1:5">
      <c r="A32" t="str">
        <f t="shared" si="0"/>
        <v>552028</v>
      </c>
      <c r="B32">
        <v>55</v>
      </c>
      <c r="C32">
        <v>2028</v>
      </c>
      <c r="D32" t="s">
        <v>90</v>
      </c>
      <c r="E32" s="12">
        <v>2152316.5508000003</v>
      </c>
    </row>
    <row r="33" spans="1:5">
      <c r="A33" t="str">
        <f t="shared" si="0"/>
        <v>572026</v>
      </c>
      <c r="B33">
        <v>57</v>
      </c>
      <c r="C33">
        <v>2026</v>
      </c>
      <c r="D33" t="s">
        <v>93</v>
      </c>
      <c r="E33" s="12">
        <v>4661526.6040000003</v>
      </c>
    </row>
    <row r="34" spans="1:5">
      <c r="A34" t="str">
        <f t="shared" si="0"/>
        <v>572027</v>
      </c>
      <c r="B34">
        <v>57</v>
      </c>
      <c r="C34">
        <v>2027</v>
      </c>
      <c r="D34" t="s">
        <v>93</v>
      </c>
      <c r="E34" s="12">
        <v>2206174.9728000001</v>
      </c>
    </row>
    <row r="35" spans="1:5">
      <c r="A35" t="str">
        <f t="shared" si="0"/>
        <v>572028</v>
      </c>
      <c r="B35">
        <v>57</v>
      </c>
      <c r="C35">
        <v>2028</v>
      </c>
      <c r="D35" t="s">
        <v>93</v>
      </c>
      <c r="E35" s="12">
        <v>4403649.6604000004</v>
      </c>
    </row>
    <row r="36" spans="1:5">
      <c r="A36" t="str">
        <f t="shared" si="0"/>
        <v>442027</v>
      </c>
      <c r="B36">
        <v>44</v>
      </c>
      <c r="C36">
        <v>2027</v>
      </c>
      <c r="D36" t="s">
        <v>101</v>
      </c>
      <c r="E36" s="12">
        <v>1605965.6052000001</v>
      </c>
    </row>
    <row r="37" spans="1:5">
      <c r="A37" t="str">
        <f t="shared" si="0"/>
        <v>442028</v>
      </c>
      <c r="B37">
        <v>44</v>
      </c>
      <c r="C37">
        <v>2028</v>
      </c>
      <c r="D37" t="s">
        <v>101</v>
      </c>
      <c r="E37" s="12">
        <v>1936906.5592800002</v>
      </c>
    </row>
    <row r="38" spans="1:5">
      <c r="A38" t="str">
        <f t="shared" si="0"/>
        <v>302028</v>
      </c>
      <c r="B38">
        <v>30</v>
      </c>
      <c r="C38">
        <v>2028</v>
      </c>
      <c r="D38" t="s">
        <v>95</v>
      </c>
      <c r="E38" s="12">
        <v>288004.158</v>
      </c>
    </row>
    <row r="39" spans="1:5">
      <c r="A39" t="str">
        <f t="shared" si="0"/>
        <v>322028</v>
      </c>
      <c r="B39">
        <v>32</v>
      </c>
      <c r="C39">
        <v>2028</v>
      </c>
      <c r="D39" t="s">
        <v>96</v>
      </c>
      <c r="E39" s="12">
        <v>573792.89939999999</v>
      </c>
    </row>
    <row r="40" spans="1:5">
      <c r="A40" t="str">
        <f t="shared" si="0"/>
        <v>332028</v>
      </c>
      <c r="B40">
        <v>33</v>
      </c>
      <c r="C40">
        <v>2028</v>
      </c>
      <c r="D40" t="s">
        <v>97</v>
      </c>
      <c r="E40" s="12">
        <v>228187.90979999999</v>
      </c>
    </row>
    <row r="41" spans="1:5">
      <c r="A41" t="str">
        <f t="shared" si="0"/>
        <v>342028</v>
      </c>
      <c r="B41">
        <v>34</v>
      </c>
      <c r="C41">
        <v>2028</v>
      </c>
      <c r="D41" t="s">
        <v>98</v>
      </c>
      <c r="E41" s="12">
        <v>245911.2426</v>
      </c>
    </row>
    <row r="42" spans="1:5">
      <c r="A42" t="str">
        <f t="shared" si="0"/>
        <v>582028</v>
      </c>
      <c r="B42">
        <v>58</v>
      </c>
      <c r="C42">
        <v>2028</v>
      </c>
      <c r="D42" t="s">
        <v>99</v>
      </c>
      <c r="E42" s="12">
        <v>460585.11114000005</v>
      </c>
    </row>
    <row r="43" spans="1:5">
      <c r="A43" t="str">
        <f t="shared" si="0"/>
        <v>Общий итог</v>
      </c>
      <c r="B43" t="s">
        <v>39</v>
      </c>
      <c r="E43" s="12">
        <v>189425033.05446002</v>
      </c>
    </row>
  </sheetData>
  <sheetProtection algorithmName="SHA-512" hashValue="Cd0CWuGUoZPy+vybihEyELGHMQhn2zZamGgSNx9olcVaf3I6azefjoLEftIsgL91kLUGYNWMO7br0GqjkHBUZg==" saltValue="m2VvwdHRGHdJvRRT7mLZw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Таблица 1</vt:lpstr>
      <vt:lpstr>Таблица 2</vt:lpstr>
      <vt:lpstr>Таблица 3</vt:lpstr>
      <vt:lpstr>Лист1</vt:lpstr>
      <vt:lpstr>'Таблица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KOROSTYLEVA__E</cp:lastModifiedBy>
  <cp:lastPrinted>2026-07-22T08:01:12Z</cp:lastPrinted>
  <dcterms:created xsi:type="dcterms:W3CDTF">2020-01-09T14:46:30Z</dcterms:created>
  <dcterms:modified xsi:type="dcterms:W3CDTF">2026-07-22T08:01:32Z</dcterms:modified>
</cp:coreProperties>
</file>